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R:\システム\1_介護保険\11_給付\A17_市作成の運営状況点検書\地域密着\R07運営状況点検書\06_定期巡回運営状況点検書\"/>
    </mc:Choice>
  </mc:AlternateContent>
  <xr:revisionPtr revIDLastSave="0" documentId="13_ncr:1_{26EB0220-3F58-442C-8110-9E63E5F286AA}" xr6:coauthVersionLast="47" xr6:coauthVersionMax="47" xr10:uidLastSave="{00000000-0000-0000-0000-000000000000}"/>
  <bookViews>
    <workbookView xWindow="-120" yWindow="-120" windowWidth="20730" windowHeight="11040" tabRatio="718" xr2:uid="{00000000-000D-0000-FFFF-FFFF00000000}"/>
  </bookViews>
  <sheets>
    <sheet name="運営状況点検書" sheetId="1" r:id="rId1"/>
    <sheet name="勤務形態一覧表" sheetId="14" r:id="rId2"/>
    <sheet name="シフト記号表" sheetId="15" r:id="rId3"/>
    <sheet name="【記載例】勤務形態一覧表" sheetId="12" r:id="rId4"/>
    <sheet name="【記載例】シフト記号表（勤務時間帯）" sheetId="13" r:id="rId5"/>
    <sheet name="記入方法" sheetId="11" r:id="rId6"/>
    <sheet name="プルダウン・リスト" sheetId="10" state="hidden" r:id="rId7"/>
  </sheets>
  <definedNames>
    <definedName name="【記載例】シフト記号" localSheetId="2">シフト記号表!$C$6:$C$47</definedName>
    <definedName name="【記載例】シフト記号">'【記載例】シフト記号表（勤務時間帯）'!$C$6:$C$47</definedName>
    <definedName name="【記載例】シフト記号表" localSheetId="2">シフト記号表!$C$6:$C$47</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4">'【記載例】シフト記号表（勤務時間帯）'!$B$1:$N$52</definedName>
    <definedName name="_xlnm.Print_Area" localSheetId="3">【記載例】勤務形態一覧表!$A$1:$BJ$95</definedName>
    <definedName name="_xlnm.Print_Area" localSheetId="2">シフト記号表!$B$1:$N$54</definedName>
    <definedName name="_xlnm.Print_Area" localSheetId="0">運営状況点検書!$A$1:$AA$792</definedName>
    <definedName name="_xlnm.Print_Area" localSheetId="5">記入方法!$A$1:$Q$81</definedName>
    <definedName name="_xlnm.Print_Area" localSheetId="1">勤務形態一覧表!$A$1:$BJ$75</definedName>
    <definedName name="_xlnm.Print_Titles" localSheetId="3">【記載例】勤務形態一覧表!$1:$14</definedName>
    <definedName name="_xlnm.Print_Titles" localSheetId="1">勤務形態一覧表!$1:$14</definedName>
    <definedName name="オペレーター">プルダウン・リスト!$D$13:$D$25</definedName>
    <definedName name="シフト記号表">シフト記号表!$C$6:$C$47</definedName>
    <definedName name="管理者">プルダウン・リスト!$C$13:$C$25</definedName>
    <definedName name="計画作成責任者">プルダウン・リスト!$L$13:$L$25</definedName>
    <definedName name="言語聴覚士">プルダウン・リスト!$K$13:$K$25</definedName>
    <definedName name="作業療法士">プルダウン・リスト!$J$13:$J$25</definedName>
    <definedName name="職種">プルダウン・リスト!$C$12:$M$12</definedName>
    <definedName name="登録看護職員">プルダウン・リスト!$H$13:$H$25</definedName>
    <definedName name="訪問介護員_随時">プルダウン・リスト!$F$13:$F$25</definedName>
    <definedName name="訪問介護員_定期">プルダウン・リスト!$E$13:$E$25</definedName>
    <definedName name="訪問看護員">プルダウン・リスト!$G$13:$G$25</definedName>
    <definedName name="理学療法士">プルダウン・リスト!$I$13:$I$25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15" l="1"/>
  <c r="L46" i="15"/>
  <c r="L45" i="15"/>
  <c r="D44" i="15"/>
  <c r="L43" i="15"/>
  <c r="L42" i="15"/>
  <c r="D41" i="15"/>
  <c r="L40" i="15"/>
  <c r="L39" i="15"/>
  <c r="D38" i="15"/>
  <c r="D37" i="15"/>
  <c r="D36" i="15"/>
  <c r="D35" i="15"/>
  <c r="D34" i="15"/>
  <c r="D33" i="15"/>
  <c r="D32" i="15"/>
  <c r="D31" i="15"/>
  <c r="D30" i="15"/>
  <c r="D29" i="15"/>
  <c r="D28" i="15"/>
  <c r="D27" i="15"/>
  <c r="D26" i="15"/>
  <c r="D25" i="15"/>
  <c r="D24" i="15"/>
  <c r="D23" i="15"/>
  <c r="L22" i="15"/>
  <c r="D22" i="15"/>
  <c r="L21" i="15"/>
  <c r="D21" i="15"/>
  <c r="L20" i="15"/>
  <c r="D20" i="15"/>
  <c r="L19" i="15"/>
  <c r="D19" i="15"/>
  <c r="L18" i="15"/>
  <c r="D18" i="15"/>
  <c r="L17" i="15"/>
  <c r="D17" i="15"/>
  <c r="L16" i="15"/>
  <c r="D16" i="15"/>
  <c r="L15" i="15"/>
  <c r="D15" i="15"/>
  <c r="L14" i="15"/>
  <c r="D14" i="15"/>
  <c r="L13" i="15"/>
  <c r="D13" i="15"/>
  <c r="L12" i="15"/>
  <c r="D12" i="15"/>
  <c r="L11" i="15"/>
  <c r="D11" i="15"/>
  <c r="L10" i="15"/>
  <c r="D10" i="15"/>
  <c r="L9" i="15"/>
  <c r="D9" i="15"/>
  <c r="L8" i="15"/>
  <c r="D8" i="15"/>
  <c r="L7" i="15"/>
  <c r="D7" i="15"/>
  <c r="L6" i="15"/>
  <c r="D6" i="15"/>
  <c r="P69" i="14"/>
  <c r="P68" i="14"/>
  <c r="K68" i="14"/>
  <c r="W64" i="14"/>
  <c r="K74" i="14" s="1"/>
  <c r="T64" i="14"/>
  <c r="K69" i="14" s="1"/>
  <c r="U69" i="14" s="1"/>
  <c r="P74" i="14" s="1"/>
  <c r="R64" i="14"/>
  <c r="BA54" i="14"/>
  <c r="AZ54" i="14"/>
  <c r="AY54"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W54" i="14"/>
  <c r="H54" i="14"/>
  <c r="F54" i="14"/>
  <c r="BA52" i="14"/>
  <c r="AZ52" i="14"/>
  <c r="AY52" i="14"/>
  <c r="AX52" i="14"/>
  <c r="AW52" i="14"/>
  <c r="AV52" i="14"/>
  <c r="AU52" i="14"/>
  <c r="AT52" i="14"/>
  <c r="AS52" i="14"/>
  <c r="AR52" i="14"/>
  <c r="AQ52" i="14"/>
  <c r="AP52" i="14"/>
  <c r="AO52" i="14"/>
  <c r="AN52" i="14"/>
  <c r="AM52" i="14"/>
  <c r="AL52" i="14"/>
  <c r="AK52" i="14"/>
  <c r="AJ52" i="14"/>
  <c r="AI52" i="14"/>
  <c r="AH52" i="14"/>
  <c r="AG52" i="14"/>
  <c r="AF52" i="14"/>
  <c r="AE52" i="14"/>
  <c r="AD52" i="14"/>
  <c r="AC52" i="14"/>
  <c r="AB52" i="14"/>
  <c r="AA52" i="14"/>
  <c r="Z52" i="14"/>
  <c r="Y52" i="14"/>
  <c r="X52" i="14"/>
  <c r="W52" i="14"/>
  <c r="H52" i="14"/>
  <c r="F52" i="14"/>
  <c r="BA50" i="14"/>
  <c r="AZ50" i="14"/>
  <c r="AY50" i="14"/>
  <c r="AX50" i="14"/>
  <c r="AW50" i="14"/>
  <c r="AV50" i="14"/>
  <c r="AU50" i="14"/>
  <c r="AT50" i="14"/>
  <c r="AS50" i="14"/>
  <c r="AR50" i="14"/>
  <c r="AQ50" i="14"/>
  <c r="AP50" i="14"/>
  <c r="AO50" i="14"/>
  <c r="AN50" i="14"/>
  <c r="AM50" i="14"/>
  <c r="AL50" i="14"/>
  <c r="AK50" i="14"/>
  <c r="AJ50" i="14"/>
  <c r="AI50" i="14"/>
  <c r="AH50" i="14"/>
  <c r="AG50" i="14"/>
  <c r="AF50" i="14"/>
  <c r="AE50" i="14"/>
  <c r="AD50" i="14"/>
  <c r="AC50" i="14"/>
  <c r="AB50" i="14"/>
  <c r="AA50" i="14"/>
  <c r="Z50" i="14"/>
  <c r="Y50" i="14"/>
  <c r="X50" i="14"/>
  <c r="W50" i="14"/>
  <c r="H50" i="14"/>
  <c r="F50" i="14"/>
  <c r="BA48" i="14"/>
  <c r="AZ48" i="14"/>
  <c r="AY48" i="14"/>
  <c r="AX48" i="14"/>
  <c r="AW48" i="14"/>
  <c r="AV48" i="14"/>
  <c r="AU48" i="14"/>
  <c r="AT48" i="14"/>
  <c r="AS48" i="14"/>
  <c r="AR48" i="14"/>
  <c r="AQ48" i="14"/>
  <c r="AP48" i="14"/>
  <c r="AO48" i="14"/>
  <c r="AN48" i="14"/>
  <c r="AM48" i="14"/>
  <c r="AL48" i="14"/>
  <c r="AK48" i="14"/>
  <c r="AJ48" i="14"/>
  <c r="AI48" i="14"/>
  <c r="AH48" i="14"/>
  <c r="AG48" i="14"/>
  <c r="AF48" i="14"/>
  <c r="AE48" i="14"/>
  <c r="AD48" i="14"/>
  <c r="AC48" i="14"/>
  <c r="AB48" i="14"/>
  <c r="AA48" i="14"/>
  <c r="Z48" i="14"/>
  <c r="Y48" i="14"/>
  <c r="X48" i="14"/>
  <c r="W48" i="14"/>
  <c r="H48" i="14"/>
  <c r="F48" i="14"/>
  <c r="BA46" i="14"/>
  <c r="AZ46" i="14"/>
  <c r="AY46" i="14"/>
  <c r="AX46" i="14"/>
  <c r="AW46" i="14"/>
  <c r="AV46" i="14"/>
  <c r="AU46" i="14"/>
  <c r="AT46" i="14"/>
  <c r="AS46" i="14"/>
  <c r="AR46" i="14"/>
  <c r="AQ46" i="14"/>
  <c r="AP46" i="14"/>
  <c r="AO46" i="14"/>
  <c r="AN46" i="14"/>
  <c r="AM46" i="14"/>
  <c r="AL46" i="14"/>
  <c r="AK46" i="14"/>
  <c r="AJ46" i="14"/>
  <c r="AI46" i="14"/>
  <c r="AH46" i="14"/>
  <c r="AG46" i="14"/>
  <c r="AF46" i="14"/>
  <c r="AE46" i="14"/>
  <c r="AD46" i="14"/>
  <c r="AC46" i="14"/>
  <c r="AB46" i="14"/>
  <c r="AA46" i="14"/>
  <c r="Z46" i="14"/>
  <c r="Y46" i="14"/>
  <c r="X46" i="14"/>
  <c r="W46" i="14"/>
  <c r="H46" i="14"/>
  <c r="F46" i="14"/>
  <c r="BA44" i="14"/>
  <c r="AZ44" i="14"/>
  <c r="AY44"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H44" i="14"/>
  <c r="F44" i="14"/>
  <c r="BA42" i="14"/>
  <c r="AZ42" i="14"/>
  <c r="AY42" i="14"/>
  <c r="AX42" i="14"/>
  <c r="AW42" i="14"/>
  <c r="AV42" i="14"/>
  <c r="AU42" i="14"/>
  <c r="AT42" i="14"/>
  <c r="AS42" i="14"/>
  <c r="AR42" i="14"/>
  <c r="AQ42" i="14"/>
  <c r="AP42" i="14"/>
  <c r="AO42" i="14"/>
  <c r="AN42" i="14"/>
  <c r="AM42" i="14"/>
  <c r="AL42" i="14"/>
  <c r="AK42" i="14"/>
  <c r="AJ42" i="14"/>
  <c r="AI42" i="14"/>
  <c r="AH42" i="14"/>
  <c r="AG42" i="14"/>
  <c r="AF42" i="14"/>
  <c r="AE42" i="14"/>
  <c r="AD42" i="14"/>
  <c r="AC42" i="14"/>
  <c r="AB42" i="14"/>
  <c r="AA42" i="14"/>
  <c r="Z42" i="14"/>
  <c r="Y42" i="14"/>
  <c r="X42" i="14"/>
  <c r="W42" i="14"/>
  <c r="H42" i="14"/>
  <c r="F42" i="14"/>
  <c r="BA40" i="14"/>
  <c r="AZ40" i="14"/>
  <c r="AY40" i="14"/>
  <c r="AX40" i="14"/>
  <c r="AW40" i="14"/>
  <c r="AV40" i="14"/>
  <c r="AU40" i="14"/>
  <c r="AT40" i="14"/>
  <c r="AS40" i="14"/>
  <c r="AR40" i="14"/>
  <c r="AQ40" i="14"/>
  <c r="AP40" i="14"/>
  <c r="AO40" i="14"/>
  <c r="AN40" i="14"/>
  <c r="AM40" i="14"/>
  <c r="AL40" i="14"/>
  <c r="AK40" i="14"/>
  <c r="AJ40" i="14"/>
  <c r="AI40" i="14"/>
  <c r="AH40" i="14"/>
  <c r="AG40" i="14"/>
  <c r="AF40" i="14"/>
  <c r="AE40" i="14"/>
  <c r="AD40" i="14"/>
  <c r="AC40" i="14"/>
  <c r="AB40" i="14"/>
  <c r="AA40" i="14"/>
  <c r="Z40" i="14"/>
  <c r="Y40" i="14"/>
  <c r="X40" i="14"/>
  <c r="W40" i="14"/>
  <c r="H40" i="14"/>
  <c r="F40" i="14"/>
  <c r="BA38" i="14"/>
  <c r="AZ38" i="14"/>
  <c r="AY38"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H38" i="14"/>
  <c r="F38" i="14"/>
  <c r="BA36" i="14"/>
  <c r="AZ36" i="14"/>
  <c r="AY36"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W36" i="14"/>
  <c r="H36" i="14"/>
  <c r="F36"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W34" i="14"/>
  <c r="H34" i="14"/>
  <c r="F34"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H32" i="14"/>
  <c r="F32" i="14"/>
  <c r="BA30" i="14"/>
  <c r="AZ30" i="14"/>
  <c r="AY30"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W30" i="14"/>
  <c r="H30" i="14"/>
  <c r="F30" i="14"/>
  <c r="BA28" i="14"/>
  <c r="AZ28" i="14"/>
  <c r="AY28" i="14"/>
  <c r="AX28" i="14"/>
  <c r="AW28" i="14"/>
  <c r="AV28" i="14"/>
  <c r="AU28" i="14"/>
  <c r="AT28" i="14"/>
  <c r="AS28" i="14"/>
  <c r="AR28" i="14"/>
  <c r="AQ28" i="14"/>
  <c r="AP28" i="14"/>
  <c r="AO28" i="14"/>
  <c r="AN28" i="14"/>
  <c r="AM28" i="14"/>
  <c r="AL28" i="14"/>
  <c r="AK28" i="14"/>
  <c r="AJ28" i="14"/>
  <c r="AI28" i="14"/>
  <c r="AH28" i="14"/>
  <c r="AG28" i="14"/>
  <c r="AF28" i="14"/>
  <c r="AE28" i="14"/>
  <c r="AD28" i="14"/>
  <c r="AC28" i="14"/>
  <c r="AB28" i="14"/>
  <c r="AA28" i="14"/>
  <c r="Z28" i="14"/>
  <c r="Y28" i="14"/>
  <c r="X28" i="14"/>
  <c r="W28" i="14"/>
  <c r="H28" i="14"/>
  <c r="F28" i="14"/>
  <c r="BA26" i="14"/>
  <c r="AZ26" i="14"/>
  <c r="AY26" i="14"/>
  <c r="AX26" i="14"/>
  <c r="AW26" i="14"/>
  <c r="AV26" i="14"/>
  <c r="AU26"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H26" i="14"/>
  <c r="F26" i="14"/>
  <c r="BA24" i="14"/>
  <c r="AZ24" i="14"/>
  <c r="AY24"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W24" i="14"/>
  <c r="H24" i="14"/>
  <c r="F24" i="14"/>
  <c r="BA22" i="14"/>
  <c r="AZ22" i="14"/>
  <c r="AY22" i="14"/>
  <c r="AX22" i="14"/>
  <c r="AW22" i="14"/>
  <c r="AV22" i="14"/>
  <c r="AU22" i="14"/>
  <c r="AT22" i="14"/>
  <c r="AS22" i="14"/>
  <c r="AR22" i="14"/>
  <c r="AQ22" i="14"/>
  <c r="AP22" i="14"/>
  <c r="AO22" i="14"/>
  <c r="AN22" i="14"/>
  <c r="AM22" i="14"/>
  <c r="AL22" i="14"/>
  <c r="AK22" i="14"/>
  <c r="AJ22" i="14"/>
  <c r="AI22" i="14"/>
  <c r="AH22" i="14"/>
  <c r="AG22" i="14"/>
  <c r="AF22" i="14"/>
  <c r="AE22" i="14"/>
  <c r="AD22" i="14"/>
  <c r="AC22" i="14"/>
  <c r="AB22" i="14"/>
  <c r="AA22" i="14"/>
  <c r="Z22" i="14"/>
  <c r="Y22" i="14"/>
  <c r="X22" i="14"/>
  <c r="W22" i="14"/>
  <c r="H22" i="14"/>
  <c r="F22" i="14"/>
  <c r="BA20" i="14"/>
  <c r="AZ20" i="14"/>
  <c r="AY20"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W20" i="14"/>
  <c r="H20" i="14"/>
  <c r="F20" i="14"/>
  <c r="BA18" i="14"/>
  <c r="AZ18" i="14"/>
  <c r="AY18" i="14"/>
  <c r="AX18" i="14"/>
  <c r="AW18" i="14"/>
  <c r="AV18" i="14"/>
  <c r="AU18" i="14"/>
  <c r="AT18" i="14"/>
  <c r="AS18" i="14"/>
  <c r="AR18" i="14"/>
  <c r="AQ18" i="14"/>
  <c r="AP18" i="14"/>
  <c r="AO18" i="14"/>
  <c r="AN18" i="14"/>
  <c r="AM18" i="14"/>
  <c r="AL18" i="14"/>
  <c r="AK18" i="14"/>
  <c r="AJ18" i="14"/>
  <c r="AI18" i="14"/>
  <c r="AH18" i="14"/>
  <c r="AG18" i="14"/>
  <c r="AF18" i="14"/>
  <c r="AE18" i="14"/>
  <c r="AD18" i="14"/>
  <c r="AC18" i="14"/>
  <c r="AB18" i="14"/>
  <c r="AA18" i="14"/>
  <c r="Z18" i="14"/>
  <c r="Y18" i="14"/>
  <c r="X18" i="14"/>
  <c r="W18" i="14"/>
  <c r="H18" i="14"/>
  <c r="F18" i="14"/>
  <c r="BA16" i="14"/>
  <c r="AZ16" i="14"/>
  <c r="AY16" i="14"/>
  <c r="AX16" i="14"/>
  <c r="AW16" i="14"/>
  <c r="AV16" i="14"/>
  <c r="AU16"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W16" i="14"/>
  <c r="H16" i="14"/>
  <c r="F16" i="14"/>
  <c r="B15" i="14"/>
  <c r="B17" i="14" s="1"/>
  <c r="B19" i="14" s="1"/>
  <c r="B21" i="14" s="1"/>
  <c r="B23" i="14" s="1"/>
  <c r="B25" i="14" s="1"/>
  <c r="B27" i="14" s="1"/>
  <c r="B29" i="14" s="1"/>
  <c r="B31" i="14" s="1"/>
  <c r="B33" i="14" s="1"/>
  <c r="B35" i="14" s="1"/>
  <c r="B37" i="14" s="1"/>
  <c r="B39" i="14" s="1"/>
  <c r="B41" i="14" s="1"/>
  <c r="B43" i="14" s="1"/>
  <c r="B45" i="14" s="1"/>
  <c r="B47" i="14" s="1"/>
  <c r="B49" i="14" s="1"/>
  <c r="B51" i="14" s="1"/>
  <c r="B53" i="14" s="1"/>
  <c r="BA12" i="14"/>
  <c r="BA13" i="14" s="1"/>
  <c r="BA14" i="14" s="1"/>
  <c r="AZ12" i="14"/>
  <c r="AZ13" i="14" s="1"/>
  <c r="AZ14" i="14" s="1"/>
  <c r="AY12" i="14"/>
  <c r="AY13" i="14" s="1"/>
  <c r="AY14" i="14" s="1"/>
  <c r="BB10" i="14"/>
  <c r="AF2" i="14"/>
  <c r="AV13" i="14" s="1"/>
  <c r="AV14" i="14" s="1"/>
  <c r="D47" i="13"/>
  <c r="L46" i="13"/>
  <c r="L45" i="13"/>
  <c r="L47" i="13" s="1"/>
  <c r="D44" i="13"/>
  <c r="L43" i="13"/>
  <c r="L42" i="13"/>
  <c r="D41" i="13"/>
  <c r="L40" i="13"/>
  <c r="L39" i="13"/>
  <c r="L41" i="13" s="1"/>
  <c r="D38" i="13"/>
  <c r="D37" i="13"/>
  <c r="D36" i="13"/>
  <c r="D35" i="13"/>
  <c r="D34" i="13"/>
  <c r="D33" i="13"/>
  <c r="D32" i="13"/>
  <c r="D31" i="13"/>
  <c r="D30" i="13"/>
  <c r="D29" i="13"/>
  <c r="D28" i="13"/>
  <c r="D27" i="13"/>
  <c r="D26" i="13"/>
  <c r="D25" i="13"/>
  <c r="D24" i="13"/>
  <c r="D23" i="13"/>
  <c r="L22" i="13"/>
  <c r="D22" i="13"/>
  <c r="L21" i="13"/>
  <c r="D21" i="13"/>
  <c r="L20" i="13"/>
  <c r="D20" i="13"/>
  <c r="L19" i="13"/>
  <c r="D19" i="13"/>
  <c r="L18" i="13"/>
  <c r="D18" i="13"/>
  <c r="L17" i="13"/>
  <c r="D17" i="13"/>
  <c r="L16" i="13"/>
  <c r="D16" i="13"/>
  <c r="L15" i="13"/>
  <c r="D15" i="13"/>
  <c r="L14" i="13"/>
  <c r="D14" i="13"/>
  <c r="L13" i="13"/>
  <c r="D13" i="13"/>
  <c r="L12" i="13"/>
  <c r="D12" i="13"/>
  <c r="L11" i="13"/>
  <c r="D11" i="13"/>
  <c r="L10" i="13"/>
  <c r="D10" i="13"/>
  <c r="L9" i="13"/>
  <c r="X66" i="12" s="1"/>
  <c r="D9" i="13"/>
  <c r="L8" i="13"/>
  <c r="AN64" i="12" s="1"/>
  <c r="D8" i="13"/>
  <c r="L7" i="13"/>
  <c r="D7" i="13"/>
  <c r="L6" i="13"/>
  <c r="AQ72" i="12" s="1"/>
  <c r="D6" i="13"/>
  <c r="P89" i="12"/>
  <c r="P88" i="12"/>
  <c r="K88" i="12"/>
  <c r="W84" i="12"/>
  <c r="K94" i="12" s="1"/>
  <c r="T84" i="12"/>
  <c r="K89" i="12" s="1"/>
  <c r="R84" i="12"/>
  <c r="BA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H74" i="12"/>
  <c r="F74" i="12"/>
  <c r="BA72" i="12"/>
  <c r="AZ72" i="12"/>
  <c r="AY72" i="12"/>
  <c r="AU72" i="12"/>
  <c r="AT72" i="12"/>
  <c r="AS72" i="12"/>
  <c r="AR72" i="12"/>
  <c r="AN72" i="12"/>
  <c r="AL72" i="12"/>
  <c r="AK72" i="12"/>
  <c r="AG72" i="12"/>
  <c r="AD72" i="12"/>
  <c r="AC72" i="12"/>
  <c r="Z72" i="12"/>
  <c r="W72" i="12"/>
  <c r="H72" i="12"/>
  <c r="F72" i="12"/>
  <c r="BA70" i="12"/>
  <c r="AZ70" i="12"/>
  <c r="AY70" i="12"/>
  <c r="AW70" i="12"/>
  <c r="AV70" i="12"/>
  <c r="AU70" i="12"/>
  <c r="AT70" i="12"/>
  <c r="AP70" i="12"/>
  <c r="AO70" i="12"/>
  <c r="AM70" i="12"/>
  <c r="AL70" i="12"/>
  <c r="AI70" i="12"/>
  <c r="AH70" i="12"/>
  <c r="AE70" i="12"/>
  <c r="AD70" i="12"/>
  <c r="AB70" i="12"/>
  <c r="AA70" i="12"/>
  <c r="W70" i="12"/>
  <c r="H70" i="12"/>
  <c r="F70" i="12"/>
  <c r="BA68" i="12"/>
  <c r="AZ68" i="12"/>
  <c r="AY68" i="12"/>
  <c r="AV68" i="12"/>
  <c r="AU68" i="12"/>
  <c r="AT68" i="12"/>
  <c r="AS68" i="12"/>
  <c r="AN68" i="12"/>
  <c r="AM68" i="12"/>
  <c r="AL68" i="12"/>
  <c r="AF68" i="12"/>
  <c r="AE68" i="12"/>
  <c r="Y68" i="12"/>
  <c r="X68" i="12"/>
  <c r="W68" i="12"/>
  <c r="H68" i="12"/>
  <c r="F68" i="12"/>
  <c r="BA66" i="12"/>
  <c r="AZ66" i="12"/>
  <c r="AY66" i="12"/>
  <c r="AW66" i="12"/>
  <c r="AV66" i="12"/>
  <c r="AU66" i="12"/>
  <c r="AR66" i="12"/>
  <c r="AQ66" i="12"/>
  <c r="AP66" i="12"/>
  <c r="AO66" i="12"/>
  <c r="AM66" i="12"/>
  <c r="AI66" i="12"/>
  <c r="AH66" i="12"/>
  <c r="AF66" i="12"/>
  <c r="AB66" i="12"/>
  <c r="AA66" i="12"/>
  <c r="H66" i="12"/>
  <c r="F66" i="12"/>
  <c r="BA64" i="12"/>
  <c r="AZ64" i="12"/>
  <c r="AY64" i="12"/>
  <c r="AX64" i="12"/>
  <c r="AW64" i="12"/>
  <c r="AV64" i="12"/>
  <c r="AT64" i="12"/>
  <c r="AS64" i="12"/>
  <c r="AR64" i="12"/>
  <c r="AQ64" i="12"/>
  <c r="AP64" i="12"/>
  <c r="AO64" i="12"/>
  <c r="AL64" i="12"/>
  <c r="AK64" i="12"/>
  <c r="AJ64" i="12"/>
  <c r="AI64" i="12"/>
  <c r="AH64" i="12"/>
  <c r="AG64" i="12"/>
  <c r="AF64" i="12"/>
  <c r="AD64" i="12"/>
  <c r="AC64" i="12"/>
  <c r="AB64" i="12"/>
  <c r="AA64" i="12"/>
  <c r="Z64" i="12"/>
  <c r="Y64" i="12"/>
  <c r="X64" i="12"/>
  <c r="H64" i="12"/>
  <c r="F64" i="12"/>
  <c r="BA62" i="12"/>
  <c r="AZ62" i="12"/>
  <c r="AY62" i="12"/>
  <c r="AX62" i="12"/>
  <c r="AW62" i="12"/>
  <c r="AV62" i="12"/>
  <c r="AT62" i="12"/>
  <c r="AS62" i="12"/>
  <c r="AP62" i="12"/>
  <c r="AO62" i="12"/>
  <c r="AL62" i="12"/>
  <c r="AK62" i="12"/>
  <c r="AI62" i="12"/>
  <c r="AH62" i="12"/>
  <c r="AG62" i="12"/>
  <c r="AD62" i="12"/>
  <c r="AB62" i="12"/>
  <c r="AA62" i="12"/>
  <c r="Z62" i="12"/>
  <c r="H62" i="12"/>
  <c r="F62" i="12"/>
  <c r="BA60" i="12"/>
  <c r="AZ60" i="12"/>
  <c r="AY60" i="12"/>
  <c r="AX60" i="12"/>
  <c r="AU60" i="12"/>
  <c r="AT60" i="12"/>
  <c r="AQ60" i="12"/>
  <c r="AP60" i="12"/>
  <c r="AN60" i="12"/>
  <c r="AM60" i="12"/>
  <c r="AL60" i="12"/>
  <c r="AI60" i="12"/>
  <c r="AH60" i="12"/>
  <c r="AG60" i="12"/>
  <c r="AF60" i="12"/>
  <c r="AE60" i="12"/>
  <c r="AA60" i="12"/>
  <c r="Z60" i="12"/>
  <c r="Y60" i="12"/>
  <c r="W60" i="12"/>
  <c r="H60" i="12"/>
  <c r="F60" i="12"/>
  <c r="BA58" i="12"/>
  <c r="AZ58" i="12"/>
  <c r="AY58" i="12"/>
  <c r="AX58" i="12"/>
  <c r="AW58" i="12"/>
  <c r="AV58" i="12"/>
  <c r="AU58" i="12"/>
  <c r="AT58" i="12"/>
  <c r="AS58" i="12"/>
  <c r="AQ58" i="12"/>
  <c r="AP58" i="12"/>
  <c r="AO58" i="12"/>
  <c r="AN58" i="12"/>
  <c r="AM58" i="12"/>
  <c r="AL58" i="12"/>
  <c r="AK58" i="12"/>
  <c r="AI58" i="12"/>
  <c r="AH58" i="12"/>
  <c r="AG58" i="12"/>
  <c r="AF58" i="12"/>
  <c r="AE58" i="12"/>
  <c r="AD58" i="12"/>
  <c r="AC58" i="12"/>
  <c r="AA58" i="12"/>
  <c r="Z58" i="12"/>
  <c r="Y58" i="12"/>
  <c r="X58" i="12"/>
  <c r="W58" i="12"/>
  <c r="H58" i="12"/>
  <c r="F58" i="12"/>
  <c r="BA56" i="12"/>
  <c r="AZ56" i="12"/>
  <c r="AY56" i="12"/>
  <c r="AW56" i="12"/>
  <c r="AV56" i="12"/>
  <c r="AU56" i="12"/>
  <c r="AT56" i="12"/>
  <c r="AS56" i="12"/>
  <c r="AR56" i="12"/>
  <c r="AP56" i="12"/>
  <c r="AN56" i="12"/>
  <c r="AM56" i="12"/>
  <c r="AL56" i="12"/>
  <c r="AJ56" i="12"/>
  <c r="AH56" i="12"/>
  <c r="AG56" i="12"/>
  <c r="AF56" i="12"/>
  <c r="AD56" i="12"/>
  <c r="AC56" i="12"/>
  <c r="AB56" i="12"/>
  <c r="Z56" i="12"/>
  <c r="Y56" i="12"/>
  <c r="X56" i="12"/>
  <c r="H56" i="12"/>
  <c r="F56" i="12"/>
  <c r="BA54" i="12"/>
  <c r="AZ54" i="12"/>
  <c r="AY54" i="12"/>
  <c r="AX54" i="12"/>
  <c r="AW54" i="12"/>
  <c r="AV54" i="12"/>
  <c r="AU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H54" i="12"/>
  <c r="F54" i="12"/>
  <c r="BA52" i="12"/>
  <c r="AZ52" i="12"/>
  <c r="AY52" i="12"/>
  <c r="AX52" i="12"/>
  <c r="AW52" i="12"/>
  <c r="AV52" i="12"/>
  <c r="AR52" i="12"/>
  <c r="AQ52" i="12"/>
  <c r="AP52" i="12"/>
  <c r="AO52" i="12"/>
  <c r="AN52" i="12"/>
  <c r="AM52" i="12"/>
  <c r="AJ52" i="12"/>
  <c r="AI52" i="12"/>
  <c r="AH52" i="12"/>
  <c r="AE52" i="12"/>
  <c r="AD52" i="12"/>
  <c r="AB52" i="12"/>
  <c r="AA52" i="12"/>
  <c r="Z52" i="12"/>
  <c r="X52" i="12"/>
  <c r="H52" i="12"/>
  <c r="F52" i="12"/>
  <c r="BA50" i="12"/>
  <c r="AZ50" i="12"/>
  <c r="AY50" i="12"/>
  <c r="AX50" i="12"/>
  <c r="AW50" i="12"/>
  <c r="AV50" i="12"/>
  <c r="AU50" i="12"/>
  <c r="AT50" i="12"/>
  <c r="AS50" i="12"/>
  <c r="AR50" i="12"/>
  <c r="AQ50" i="12"/>
  <c r="AP50" i="12"/>
  <c r="AO50" i="12"/>
  <c r="AM50" i="12"/>
  <c r="AL50" i="12"/>
  <c r="AK50" i="12"/>
  <c r="AJ50" i="12"/>
  <c r="AI50" i="12"/>
  <c r="AH50" i="12"/>
  <c r="AG50" i="12"/>
  <c r="AE50" i="12"/>
  <c r="AD50" i="12"/>
  <c r="AC50" i="12"/>
  <c r="AB50" i="12"/>
  <c r="AA50" i="12"/>
  <c r="Z50" i="12"/>
  <c r="Y50" i="12"/>
  <c r="W50" i="12"/>
  <c r="H50" i="12"/>
  <c r="F50" i="12"/>
  <c r="BA48" i="12"/>
  <c r="AZ48" i="12"/>
  <c r="AY48" i="12"/>
  <c r="AX48" i="12"/>
  <c r="AW48" i="12"/>
  <c r="AV48" i="12"/>
  <c r="AT48" i="12"/>
  <c r="AS48" i="12"/>
  <c r="AR48" i="12"/>
  <c r="AP48" i="12"/>
  <c r="AO48" i="12"/>
  <c r="AN48" i="12"/>
  <c r="AL48" i="12"/>
  <c r="AJ48" i="12"/>
  <c r="AI48" i="12"/>
  <c r="AH48" i="12"/>
  <c r="AF48" i="12"/>
  <c r="AD48" i="12"/>
  <c r="AC48" i="12"/>
  <c r="AB48" i="12"/>
  <c r="AA48" i="12"/>
  <c r="Z48" i="12"/>
  <c r="Y48" i="12"/>
  <c r="H48" i="12"/>
  <c r="F48" i="12"/>
  <c r="BA46" i="12"/>
  <c r="AZ46" i="12"/>
  <c r="AY46" i="12"/>
  <c r="AW46" i="12"/>
  <c r="AU46" i="12"/>
  <c r="AT46" i="12"/>
  <c r="AS46" i="12"/>
  <c r="AQ46" i="12"/>
  <c r="AO46" i="12"/>
  <c r="AN46" i="12"/>
  <c r="AM46" i="12"/>
  <c r="AK46" i="12"/>
  <c r="AI46" i="12"/>
  <c r="AH46" i="12"/>
  <c r="AG46" i="12"/>
  <c r="AF46" i="12"/>
  <c r="AE46" i="12"/>
  <c r="AD46" i="12"/>
  <c r="Z46" i="12"/>
  <c r="Y46" i="12"/>
  <c r="H46" i="12"/>
  <c r="F46" i="12"/>
  <c r="BA44" i="12"/>
  <c r="AZ44" i="12"/>
  <c r="AY44" i="12"/>
  <c r="AW44" i="12"/>
  <c r="AV44" i="12"/>
  <c r="AU44" i="12"/>
  <c r="AT44" i="12"/>
  <c r="AS44" i="12"/>
  <c r="AR44" i="12"/>
  <c r="AQ44" i="12"/>
  <c r="AO44" i="12"/>
  <c r="AN44" i="12"/>
  <c r="AM44" i="12"/>
  <c r="AL44" i="12"/>
  <c r="AK44" i="12"/>
  <c r="AJ44" i="12"/>
  <c r="AI44" i="12"/>
  <c r="AG44" i="12"/>
  <c r="AF44" i="12"/>
  <c r="AE44" i="12"/>
  <c r="AD44" i="12"/>
  <c r="AC44" i="12"/>
  <c r="AB44" i="12"/>
  <c r="AA44" i="12"/>
  <c r="Z44" i="12"/>
  <c r="Y44" i="12"/>
  <c r="X44" i="12"/>
  <c r="W44" i="12"/>
  <c r="H44" i="12"/>
  <c r="F44" i="12"/>
  <c r="BA42" i="12"/>
  <c r="AZ42" i="12"/>
  <c r="AY42" i="12"/>
  <c r="AW42" i="12"/>
  <c r="AU42" i="12"/>
  <c r="AT42" i="12"/>
  <c r="AS42" i="12"/>
  <c r="AQ42" i="12"/>
  <c r="AO42" i="12"/>
  <c r="AN42" i="12"/>
  <c r="AM42" i="12"/>
  <c r="AK42" i="12"/>
  <c r="AJ42" i="12"/>
  <c r="AI42" i="12"/>
  <c r="AG42" i="12"/>
  <c r="AF42" i="12"/>
  <c r="AE42" i="12"/>
  <c r="AC42" i="12"/>
  <c r="AA42" i="12"/>
  <c r="Z42" i="12"/>
  <c r="Y42" i="12"/>
  <c r="W42" i="12"/>
  <c r="H42" i="12"/>
  <c r="F42" i="12"/>
  <c r="BA40" i="12"/>
  <c r="AZ40" i="12"/>
  <c r="AY40" i="12"/>
  <c r="AX40" i="12"/>
  <c r="AW40" i="12"/>
  <c r="AV40" i="12"/>
  <c r="AT40" i="12"/>
  <c r="AS40" i="12"/>
  <c r="AP40" i="12"/>
  <c r="AO40" i="12"/>
  <c r="AK40" i="12"/>
  <c r="AJ40" i="12"/>
  <c r="AI40" i="12"/>
  <c r="AH40" i="12"/>
  <c r="AG40" i="12"/>
  <c r="AF40" i="12"/>
  <c r="AD40" i="12"/>
  <c r="AB40" i="12"/>
  <c r="AA40" i="12"/>
  <c r="Z40" i="12"/>
  <c r="X40" i="12"/>
  <c r="H40" i="12"/>
  <c r="F40" i="12"/>
  <c r="BA38" i="12"/>
  <c r="AZ38" i="12"/>
  <c r="AY38" i="12"/>
  <c r="AX38" i="12"/>
  <c r="AW38" i="12"/>
  <c r="AV38" i="12"/>
  <c r="AU38" i="12"/>
  <c r="AT38" i="12"/>
  <c r="AS38" i="12"/>
  <c r="AR38" i="12"/>
  <c r="AP38" i="12"/>
  <c r="AO38" i="12"/>
  <c r="AN38" i="12"/>
  <c r="AM38" i="12"/>
  <c r="AL38" i="12"/>
  <c r="AK38" i="12"/>
  <c r="AJ38" i="12"/>
  <c r="AI38" i="12"/>
  <c r="AH38" i="12"/>
  <c r="AG38" i="12"/>
  <c r="AF38" i="12"/>
  <c r="AE38" i="12"/>
  <c r="AD38" i="12"/>
  <c r="AC38" i="12"/>
  <c r="AB38" i="12"/>
  <c r="AA38" i="12"/>
  <c r="Z38" i="12"/>
  <c r="Y38" i="12"/>
  <c r="X38" i="12"/>
  <c r="W38" i="12"/>
  <c r="H38" i="12"/>
  <c r="F38" i="12"/>
  <c r="BA36" i="12"/>
  <c r="AZ36" i="12"/>
  <c r="AY36" i="12"/>
  <c r="AW36" i="12"/>
  <c r="AV36" i="12"/>
  <c r="AU36" i="12"/>
  <c r="AR36" i="12"/>
  <c r="AQ36" i="12"/>
  <c r="AP36" i="12"/>
  <c r="AO36" i="12"/>
  <c r="AN36" i="12"/>
  <c r="AM36" i="12"/>
  <c r="AL36" i="12"/>
  <c r="AI36" i="12"/>
  <c r="AH36" i="12"/>
  <c r="AF36" i="12"/>
  <c r="AD36" i="12"/>
  <c r="AB36" i="12"/>
  <c r="AA36" i="12"/>
  <c r="X36" i="12"/>
  <c r="W36" i="12"/>
  <c r="H36" i="12"/>
  <c r="F36" i="12"/>
  <c r="BA34" i="12"/>
  <c r="AZ34" i="12"/>
  <c r="AY34" i="12"/>
  <c r="AV34" i="12"/>
  <c r="AU34" i="12"/>
  <c r="AT34" i="12"/>
  <c r="AR34" i="12"/>
  <c r="AQ34" i="12"/>
  <c r="AO34" i="12"/>
  <c r="AN34" i="12"/>
  <c r="AM34" i="12"/>
  <c r="AK34" i="12"/>
  <c r="AJ34" i="12"/>
  <c r="AH34" i="12"/>
  <c r="AG34" i="12"/>
  <c r="AF34" i="12"/>
  <c r="AD34" i="12"/>
  <c r="AC34" i="12"/>
  <c r="Z34" i="12"/>
  <c r="Y34" i="12"/>
  <c r="X34" i="12"/>
  <c r="H34" i="12"/>
  <c r="F34" i="12"/>
  <c r="BA32" i="12"/>
  <c r="AZ32" i="12"/>
  <c r="AY32" i="12"/>
  <c r="AX32" i="12"/>
  <c r="AW32" i="12"/>
  <c r="AV32" i="12"/>
  <c r="AU32" i="12"/>
  <c r="AT32" i="12"/>
  <c r="AS32" i="12"/>
  <c r="AR32" i="12"/>
  <c r="AP32" i="12"/>
  <c r="AO32" i="12"/>
  <c r="AN32" i="12"/>
  <c r="AM32" i="12"/>
  <c r="AL32" i="12"/>
  <c r="AK32" i="12"/>
  <c r="AJ32" i="12"/>
  <c r="AH32" i="12"/>
  <c r="AG32" i="12"/>
  <c r="AF32" i="12"/>
  <c r="AE32" i="12"/>
  <c r="AD32" i="12"/>
  <c r="AC32" i="12"/>
  <c r="AB32" i="12"/>
  <c r="Z32" i="12"/>
  <c r="Y32" i="12"/>
  <c r="X32" i="12"/>
  <c r="W32" i="12"/>
  <c r="H32" i="12"/>
  <c r="F32" i="12"/>
  <c r="BA30" i="12"/>
  <c r="AZ30" i="12"/>
  <c r="AY30" i="12"/>
  <c r="AX30" i="12"/>
  <c r="AV30" i="12"/>
  <c r="AU30" i="12"/>
  <c r="AT30" i="12"/>
  <c r="AR30" i="12"/>
  <c r="AQ30" i="12"/>
  <c r="AP30" i="12"/>
  <c r="AN30" i="12"/>
  <c r="AM30" i="12"/>
  <c r="AL30" i="12"/>
  <c r="AJ30" i="12"/>
  <c r="AI30" i="12"/>
  <c r="AH30" i="12"/>
  <c r="AG30" i="12"/>
  <c r="AF30" i="12"/>
  <c r="AE30" i="12"/>
  <c r="AD30" i="12"/>
  <c r="AB30" i="12"/>
  <c r="AA30" i="12"/>
  <c r="Z30" i="12"/>
  <c r="Y30" i="12"/>
  <c r="X30" i="12"/>
  <c r="W30" i="12"/>
  <c r="H30" i="12"/>
  <c r="F30" i="12"/>
  <c r="BA28" i="12"/>
  <c r="AZ28" i="12"/>
  <c r="AY28" i="12"/>
  <c r="AW28" i="12"/>
  <c r="AV28" i="12"/>
  <c r="AS28" i="12"/>
  <c r="AR28" i="12"/>
  <c r="AQ28" i="12"/>
  <c r="AP28" i="12"/>
  <c r="AO28" i="12"/>
  <c r="AN28" i="12"/>
  <c r="AM28" i="12"/>
  <c r="AJ28" i="12"/>
  <c r="AI28" i="12"/>
  <c r="AH28" i="12"/>
  <c r="AG28" i="12"/>
  <c r="AF28" i="12"/>
  <c r="AE28" i="12"/>
  <c r="AC28" i="12"/>
  <c r="AB28" i="12"/>
  <c r="AA28" i="12"/>
  <c r="Y28" i="12"/>
  <c r="X28" i="12"/>
  <c r="W28" i="12"/>
  <c r="H28" i="12"/>
  <c r="F28"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H26" i="12"/>
  <c r="F26"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H24" i="12"/>
  <c r="F24" i="12"/>
  <c r="BA22" i="12"/>
  <c r="AZ22" i="12"/>
  <c r="AY22" i="12"/>
  <c r="AX22" i="12"/>
  <c r="AV22" i="12"/>
  <c r="AU22" i="12"/>
  <c r="AT22" i="12"/>
  <c r="AQ22" i="12"/>
  <c r="AP22" i="12"/>
  <c r="AN22" i="12"/>
  <c r="AM22" i="12"/>
  <c r="AL22" i="12"/>
  <c r="AJ22" i="12"/>
  <c r="AI22" i="12"/>
  <c r="AG22" i="12"/>
  <c r="AF22" i="12"/>
  <c r="AE22" i="12"/>
  <c r="AD22" i="12"/>
  <c r="AB22" i="12"/>
  <c r="AA22" i="12"/>
  <c r="Z22" i="12"/>
  <c r="Y22" i="12"/>
  <c r="X22" i="12"/>
  <c r="W22" i="12"/>
  <c r="H22" i="12"/>
  <c r="F22" i="12"/>
  <c r="BA20" i="12"/>
  <c r="AZ20" i="12"/>
  <c r="AY20" i="12"/>
  <c r="AW20" i="12"/>
  <c r="AV20" i="12"/>
  <c r="AU20" i="12"/>
  <c r="AS20" i="12"/>
  <c r="AR20" i="12"/>
  <c r="AQ20" i="12"/>
  <c r="AP20" i="12"/>
  <c r="AO20" i="12"/>
  <c r="AN20" i="12"/>
  <c r="AM20" i="12"/>
  <c r="AK20" i="12"/>
  <c r="AJ20" i="12"/>
  <c r="AI20" i="12"/>
  <c r="AH20" i="12"/>
  <c r="AG20" i="12"/>
  <c r="AF20" i="12"/>
  <c r="AE20" i="12"/>
  <c r="AC20" i="12"/>
  <c r="AB20" i="12"/>
  <c r="AA20" i="12"/>
  <c r="Y20" i="12"/>
  <c r="X20" i="12"/>
  <c r="W20" i="12"/>
  <c r="H20" i="12"/>
  <c r="F20" i="12"/>
  <c r="BA18" i="12"/>
  <c r="AZ18" i="12"/>
  <c r="AY18" i="12"/>
  <c r="AX18" i="12"/>
  <c r="AW18" i="12"/>
  <c r="AV18" i="12"/>
  <c r="AU18" i="12"/>
  <c r="AT18" i="12"/>
  <c r="AS18" i="12"/>
  <c r="AR18" i="12"/>
  <c r="AP18" i="12"/>
  <c r="AO18" i="12"/>
  <c r="AN18" i="12"/>
  <c r="AM18" i="12"/>
  <c r="AL18" i="12"/>
  <c r="AK18" i="12"/>
  <c r="AJ18" i="12"/>
  <c r="AH18" i="12"/>
  <c r="AG18" i="12"/>
  <c r="AF18" i="12"/>
  <c r="AD18" i="12"/>
  <c r="AC18" i="12"/>
  <c r="AB18" i="12"/>
  <c r="Z18" i="12"/>
  <c r="Y18" i="12"/>
  <c r="X18" i="12"/>
  <c r="H18" i="12"/>
  <c r="F18" i="12"/>
  <c r="BA16" i="12"/>
  <c r="AZ16" i="12"/>
  <c r="AY16" i="12"/>
  <c r="AV16" i="12"/>
  <c r="AU16" i="12"/>
  <c r="AO16" i="12"/>
  <c r="AN16" i="12"/>
  <c r="AM16" i="12"/>
  <c r="AH16" i="12"/>
  <c r="AG16" i="12"/>
  <c r="AF16" i="12"/>
  <c r="AE16" i="12"/>
  <c r="AA16" i="12"/>
  <c r="Z16" i="12"/>
  <c r="X16" i="12"/>
  <c r="W16" i="12"/>
  <c r="H16" i="12"/>
  <c r="F16" i="12"/>
  <c r="M83" i="12" s="1"/>
  <c r="B15" i="12"/>
  <c r="B17" i="12" s="1"/>
  <c r="B19" i="12" s="1"/>
  <c r="B21" i="12" s="1"/>
  <c r="B23" i="12" s="1"/>
  <c r="B25" i="12" s="1"/>
  <c r="B27" i="12" s="1"/>
  <c r="B29" i="12" s="1"/>
  <c r="B31" i="12" s="1"/>
  <c r="B33" i="12" s="1"/>
  <c r="B35" i="12" s="1"/>
  <c r="B37" i="12" s="1"/>
  <c r="B39" i="12" s="1"/>
  <c r="B41" i="12" s="1"/>
  <c r="B43" i="12" s="1"/>
  <c r="B45" i="12" s="1"/>
  <c r="B47" i="12" s="1"/>
  <c r="B49" i="12" s="1"/>
  <c r="B51" i="12" s="1"/>
  <c r="B53" i="12" s="1"/>
  <c r="B55" i="12" s="1"/>
  <c r="B57" i="12" s="1"/>
  <c r="B59" i="12" s="1"/>
  <c r="B61" i="12" s="1"/>
  <c r="B63" i="12" s="1"/>
  <c r="B65" i="12" s="1"/>
  <c r="B67" i="12" s="1"/>
  <c r="B69" i="12" s="1"/>
  <c r="B71" i="12" s="1"/>
  <c r="B73" i="12" s="1"/>
  <c r="AN13" i="12"/>
  <c r="AN14" i="12" s="1"/>
  <c r="BA12" i="12"/>
  <c r="BA13" i="12" s="1"/>
  <c r="BA14" i="12" s="1"/>
  <c r="AZ12" i="12"/>
  <c r="AZ13" i="12" s="1"/>
  <c r="AZ14" i="12" s="1"/>
  <c r="AY12" i="12"/>
  <c r="AY13" i="12" s="1"/>
  <c r="AY14" i="12" s="1"/>
  <c r="BB10" i="12"/>
  <c r="AF2" i="12"/>
  <c r="AW13" i="12" s="1"/>
  <c r="AW14" i="12" s="1"/>
  <c r="W13" i="12" l="1"/>
  <c r="W14" i="12" s="1"/>
  <c r="AR13" i="12"/>
  <c r="AR14" i="12" s="1"/>
  <c r="AX13" i="12"/>
  <c r="AX14" i="12" s="1"/>
  <c r="AB13" i="12"/>
  <c r="AB14" i="12" s="1"/>
  <c r="AH13" i="12"/>
  <c r="AH14" i="12" s="1"/>
  <c r="AI13" i="12"/>
  <c r="AI14" i="12" s="1"/>
  <c r="AM13" i="12"/>
  <c r="AM14" i="12" s="1"/>
  <c r="AK16" i="12"/>
  <c r="AD16" i="12"/>
  <c r="AL16" i="12"/>
  <c r="AT16" i="12"/>
  <c r="AD68" i="12"/>
  <c r="AC70" i="12"/>
  <c r="AK70" i="12"/>
  <c r="AS70" i="12"/>
  <c r="AB72" i="12"/>
  <c r="AJ72" i="12"/>
  <c r="L44" i="15"/>
  <c r="Y16" i="12"/>
  <c r="AW16" i="12"/>
  <c r="BB38" i="12"/>
  <c r="BD38" i="12" s="1"/>
  <c r="AG68" i="12"/>
  <c r="BB68" i="12" s="1"/>
  <c r="BD68" i="12" s="1"/>
  <c r="AO68" i="12"/>
  <c r="AW68" i="12"/>
  <c r="X70" i="12"/>
  <c r="AF70" i="12"/>
  <c r="AN70" i="12"/>
  <c r="AE72" i="12"/>
  <c r="AM72" i="12"/>
  <c r="X13" i="12"/>
  <c r="X14" i="12" s="1"/>
  <c r="AT13" i="12"/>
  <c r="AT14" i="12" s="1"/>
  <c r="AP16" i="12"/>
  <c r="AX16" i="12"/>
  <c r="AH22" i="12"/>
  <c r="AR22" i="12"/>
  <c r="AK28" i="12"/>
  <c r="AU28" i="12"/>
  <c r="AA32" i="12"/>
  <c r="BB32" i="12" s="1"/>
  <c r="BD32" i="12" s="1"/>
  <c r="AI32" i="12"/>
  <c r="AQ32" i="12"/>
  <c r="AB34" i="12"/>
  <c r="AQ38" i="12"/>
  <c r="AN40" i="12"/>
  <c r="AH44" i="12"/>
  <c r="BB44" i="12" s="1"/>
  <c r="BD44" i="12" s="1"/>
  <c r="AP44" i="12"/>
  <c r="AX44" i="12"/>
  <c r="AA46" i="12"/>
  <c r="AX46" i="12"/>
  <c r="X50" i="12"/>
  <c r="AF50" i="12"/>
  <c r="AN50" i="12"/>
  <c r="W52" i="12"/>
  <c r="BB52" i="12" s="1"/>
  <c r="BD52" i="12" s="1"/>
  <c r="AT52" i="12"/>
  <c r="AT54" i="12"/>
  <c r="BB54" i="12" s="1"/>
  <c r="BD54" i="12" s="1"/>
  <c r="AB58" i="12"/>
  <c r="AJ58" i="12"/>
  <c r="BB58" i="12" s="1"/>
  <c r="BD58" i="12" s="1"/>
  <c r="AR58" i="12"/>
  <c r="AD60" i="12"/>
  <c r="W64" i="12"/>
  <c r="AE64" i="12"/>
  <c r="AM64" i="12"/>
  <c r="BB64" i="12" s="1"/>
  <c r="BD64" i="12" s="1"/>
  <c r="AU64" i="12"/>
  <c r="AN66" i="12"/>
  <c r="Z68" i="12"/>
  <c r="AH68" i="12"/>
  <c r="AP68" i="12"/>
  <c r="AX68" i="12"/>
  <c r="Y70" i="12"/>
  <c r="AG70" i="12"/>
  <c r="BB70" i="12" s="1"/>
  <c r="BD70" i="12" s="1"/>
  <c r="X72" i="12"/>
  <c r="BB72" i="12" s="1"/>
  <c r="BD72" i="12" s="1"/>
  <c r="AF72" i="12"/>
  <c r="AV72" i="12"/>
  <c r="BB74" i="12"/>
  <c r="BD74" i="12" s="1"/>
  <c r="U89" i="12"/>
  <c r="P94" i="12" s="1"/>
  <c r="AA68" i="12"/>
  <c r="AI68" i="12"/>
  <c r="AQ68" i="12"/>
  <c r="Z70" i="12"/>
  <c r="AX70" i="12"/>
  <c r="Y72" i="12"/>
  <c r="AO72" i="12"/>
  <c r="AW72" i="12"/>
  <c r="AI16" i="12"/>
  <c r="BB16" i="12" s="1"/>
  <c r="BD16" i="12" s="1"/>
  <c r="AQ16" i="12"/>
  <c r="AD13" i="12"/>
  <c r="AD14" i="12" s="1"/>
  <c r="AB16" i="12"/>
  <c r="AJ16" i="12"/>
  <c r="AR16" i="12"/>
  <c r="AB68" i="12"/>
  <c r="AJ68" i="12"/>
  <c r="AR68" i="12"/>
  <c r="AQ70" i="12"/>
  <c r="AH72" i="12"/>
  <c r="AP72" i="12"/>
  <c r="AX72" i="12"/>
  <c r="AC16" i="12"/>
  <c r="AS16" i="12"/>
  <c r="AC68" i="12"/>
  <c r="AK68" i="12"/>
  <c r="AJ70" i="12"/>
  <c r="AR70" i="12"/>
  <c r="AA72" i="12"/>
  <c r="AI72" i="12"/>
  <c r="L41" i="15"/>
  <c r="BB18" i="14"/>
  <c r="BD18" i="14" s="1"/>
  <c r="BB26" i="14"/>
  <c r="BD26" i="14" s="1"/>
  <c r="BB34" i="14"/>
  <c r="BD34" i="14" s="1"/>
  <c r="BB42" i="14"/>
  <c r="BD42" i="14" s="1"/>
  <c r="BB50" i="14"/>
  <c r="BD50" i="14" s="1"/>
  <c r="Z13" i="12"/>
  <c r="Z14" i="12" s="1"/>
  <c r="AJ13" i="12"/>
  <c r="AJ14" i="12" s="1"/>
  <c r="AU13" i="12"/>
  <c r="AU14" i="12" s="1"/>
  <c r="BB26" i="12"/>
  <c r="BD26" i="12" s="1"/>
  <c r="AR62" i="12"/>
  <c r="AN62" i="12"/>
  <c r="AJ62" i="12"/>
  <c r="AF62" i="12"/>
  <c r="X62" i="12"/>
  <c r="AQ56" i="12"/>
  <c r="AI56" i="12"/>
  <c r="AE56" i="12"/>
  <c r="AA56" i="12"/>
  <c r="W56" i="12"/>
  <c r="AU48" i="12"/>
  <c r="AQ48" i="12"/>
  <c r="AM48" i="12"/>
  <c r="AE48" i="12"/>
  <c r="W48" i="12"/>
  <c r="AX42" i="12"/>
  <c r="AP42" i="12"/>
  <c r="AL42" i="12"/>
  <c r="BB42" i="12" s="1"/>
  <c r="BD42" i="12" s="1"/>
  <c r="AH42" i="12"/>
  <c r="AD42" i="12"/>
  <c r="AS36" i="12"/>
  <c r="AK36" i="12"/>
  <c r="AG36" i="12"/>
  <c r="AC36" i="12"/>
  <c r="Y36" i="12"/>
  <c r="AU62" i="12"/>
  <c r="AQ62" i="12"/>
  <c r="AM62" i="12"/>
  <c r="AE62" i="12"/>
  <c r="W62" i="12"/>
  <c r="AX66" i="12"/>
  <c r="AT66" i="12"/>
  <c r="AL66" i="12"/>
  <c r="AD66" i="12"/>
  <c r="Z66" i="12"/>
  <c r="AW60" i="12"/>
  <c r="AS60" i="12"/>
  <c r="AO60" i="12"/>
  <c r="AK60" i="12"/>
  <c r="AC60" i="12"/>
  <c r="AS52" i="12"/>
  <c r="AK52" i="12"/>
  <c r="AG52" i="12"/>
  <c r="AC52" i="12"/>
  <c r="Y52" i="12"/>
  <c r="AV46" i="12"/>
  <c r="AR46" i="12"/>
  <c r="AJ46" i="12"/>
  <c r="AB46" i="12"/>
  <c r="X46" i="12"/>
  <c r="AU40" i="12"/>
  <c r="AQ40" i="12"/>
  <c r="AM40" i="12"/>
  <c r="AE40" i="12"/>
  <c r="W40" i="12"/>
  <c r="AX34" i="12"/>
  <c r="AP34" i="12"/>
  <c r="AL34" i="12"/>
  <c r="AS66" i="12"/>
  <c r="AK66" i="12"/>
  <c r="AG66" i="12"/>
  <c r="AC66" i="12"/>
  <c r="Y66" i="12"/>
  <c r="AV60" i="12"/>
  <c r="AR60" i="12"/>
  <c r="AJ60" i="12"/>
  <c r="AE13" i="12"/>
  <c r="AE14" i="12" s="1"/>
  <c r="AP13" i="12"/>
  <c r="AP14" i="12" s="1"/>
  <c r="BE8" i="12"/>
  <c r="AA13" i="12"/>
  <c r="AA14" i="12" s="1"/>
  <c r="AF13" i="12"/>
  <c r="AF14" i="12" s="1"/>
  <c r="AL13" i="12"/>
  <c r="AL14" i="12" s="1"/>
  <c r="AQ13" i="12"/>
  <c r="AQ14" i="12" s="1"/>
  <c r="AV13" i="12"/>
  <c r="AV14" i="12" s="1"/>
  <c r="W18" i="12"/>
  <c r="AA18" i="12"/>
  <c r="AE18" i="12"/>
  <c r="AI18" i="12"/>
  <c r="AQ18" i="12"/>
  <c r="Z20" i="12"/>
  <c r="AD20" i="12"/>
  <c r="AL20" i="12"/>
  <c r="AT20" i="12"/>
  <c r="AX20" i="12"/>
  <c r="AC22" i="12"/>
  <c r="BB22" i="12" s="1"/>
  <c r="BD22" i="12" s="1"/>
  <c r="AK22" i="12"/>
  <c r="AO22" i="12"/>
  <c r="AS22" i="12"/>
  <c r="AW22" i="12"/>
  <c r="Z28" i="12"/>
  <c r="AD28" i="12"/>
  <c r="AL28" i="12"/>
  <c r="AT28" i="12"/>
  <c r="AX28" i="12"/>
  <c r="AC30" i="12"/>
  <c r="BB30" i="12" s="1"/>
  <c r="BD30" i="12" s="1"/>
  <c r="AK30" i="12"/>
  <c r="AO30" i="12"/>
  <c r="AS30" i="12"/>
  <c r="AW30" i="12"/>
  <c r="W34" i="12"/>
  <c r="AA34" i="12"/>
  <c r="AE34" i="12"/>
  <c r="AI34" i="12"/>
  <c r="AS34" i="12"/>
  <c r="AW34" i="12"/>
  <c r="Z36" i="12"/>
  <c r="AE36" i="12"/>
  <c r="AJ36" i="12"/>
  <c r="AT36" i="12"/>
  <c r="AX36" i="12"/>
  <c r="Y40" i="12"/>
  <c r="BB40" i="12" s="1"/>
  <c r="BD40" i="12" s="1"/>
  <c r="AC40" i="12"/>
  <c r="AL40" i="12"/>
  <c r="AR40" i="12"/>
  <c r="X42" i="12"/>
  <c r="AB42" i="12"/>
  <c r="AR42" i="12"/>
  <c r="AV42" i="12"/>
  <c r="W46" i="12"/>
  <c r="BB46" i="12" s="1"/>
  <c r="BD46" i="12" s="1"/>
  <c r="AC46" i="12"/>
  <c r="AL46" i="12"/>
  <c r="AP46" i="12"/>
  <c r="X48" i="12"/>
  <c r="AG48" i="12"/>
  <c r="AK48" i="12"/>
  <c r="AF52" i="12"/>
  <c r="AL52" i="12"/>
  <c r="AU52" i="12"/>
  <c r="AK56" i="12"/>
  <c r="AO56" i="12"/>
  <c r="AX56" i="12"/>
  <c r="X60" i="12"/>
  <c r="AB60" i="12"/>
  <c r="Y62" i="12"/>
  <c r="AC62" i="12"/>
  <c r="W66" i="12"/>
  <c r="AE66" i="12"/>
  <c r="AJ66" i="12"/>
  <c r="BB16" i="14"/>
  <c r="BD16" i="14" s="1"/>
  <c r="BB24" i="14"/>
  <c r="BD24" i="14" s="1"/>
  <c r="BB32" i="14"/>
  <c r="BD32" i="14" s="1"/>
  <c r="BB40" i="14"/>
  <c r="BD40" i="14" s="1"/>
  <c r="BB48" i="14"/>
  <c r="BD48" i="14" s="1"/>
  <c r="BB24" i="12"/>
  <c r="BD24" i="12" s="1"/>
  <c r="BB20" i="14"/>
  <c r="BD20" i="14" s="1"/>
  <c r="BB28" i="14"/>
  <c r="BD28" i="14" s="1"/>
  <c r="BB36" i="14"/>
  <c r="BD36" i="14" s="1"/>
  <c r="BB44" i="14"/>
  <c r="BD44" i="14" s="1"/>
  <c r="BB52" i="14"/>
  <c r="BD52" i="14" s="1"/>
  <c r="BB50" i="12"/>
  <c r="BD50" i="12" s="1"/>
  <c r="L44" i="13"/>
  <c r="BB22" i="14"/>
  <c r="BD22" i="14" s="1"/>
  <c r="BB30" i="14"/>
  <c r="BD30" i="14" s="1"/>
  <c r="BB38" i="14"/>
  <c r="BD38" i="14" s="1"/>
  <c r="BB46" i="14"/>
  <c r="BD46" i="14" s="1"/>
  <c r="BB54" i="14"/>
  <c r="BD54" i="14" s="1"/>
  <c r="L47" i="15"/>
  <c r="U94" i="12"/>
  <c r="O81" i="12"/>
  <c r="O83" i="12"/>
  <c r="Y13" i="14"/>
  <c r="Y14" i="14" s="1"/>
  <c r="AC13" i="14"/>
  <c r="AC14" i="14" s="1"/>
  <c r="AG13" i="14"/>
  <c r="AG14" i="14" s="1"/>
  <c r="AK13" i="14"/>
  <c r="AK14" i="14" s="1"/>
  <c r="AO13" i="14"/>
  <c r="AO14" i="14" s="1"/>
  <c r="AS13" i="14"/>
  <c r="AS14" i="14" s="1"/>
  <c r="AW13" i="14"/>
  <c r="AW14" i="14" s="1"/>
  <c r="Y13" i="12"/>
  <c r="Y14" i="12" s="1"/>
  <c r="AC13" i="12"/>
  <c r="AC14" i="12" s="1"/>
  <c r="AG13" i="12"/>
  <c r="AG14" i="12" s="1"/>
  <c r="AK13" i="12"/>
  <c r="AK14" i="12" s="1"/>
  <c r="AO13" i="12"/>
  <c r="AO14" i="12" s="1"/>
  <c r="AS13" i="12"/>
  <c r="AS14" i="12" s="1"/>
  <c r="M82" i="12"/>
  <c r="BE8" i="14"/>
  <c r="Z13" i="14"/>
  <c r="Z14" i="14" s="1"/>
  <c r="AD13" i="14"/>
  <c r="AD14" i="14" s="1"/>
  <c r="AH13" i="14"/>
  <c r="AH14" i="14" s="1"/>
  <c r="AL13" i="14"/>
  <c r="AL14" i="14" s="1"/>
  <c r="AP13" i="14"/>
  <c r="AP14" i="14" s="1"/>
  <c r="AT13" i="14"/>
  <c r="AT14" i="14" s="1"/>
  <c r="AX13" i="14"/>
  <c r="AX14" i="14" s="1"/>
  <c r="M63" i="14"/>
  <c r="M61" i="14"/>
  <c r="O62" i="14"/>
  <c r="O60" i="14"/>
  <c r="M62" i="14"/>
  <c r="M60" i="14"/>
  <c r="O63" i="14"/>
  <c r="O61" i="14"/>
  <c r="U74" i="14"/>
  <c r="O82" i="12"/>
  <c r="W13" i="14"/>
  <c r="W14" i="14" s="1"/>
  <c r="AA13" i="14"/>
  <c r="AA14" i="14" s="1"/>
  <c r="AE13" i="14"/>
  <c r="AE14" i="14" s="1"/>
  <c r="AI13" i="14"/>
  <c r="AI14" i="14" s="1"/>
  <c r="AM13" i="14"/>
  <c r="AM14" i="14" s="1"/>
  <c r="AQ13" i="14"/>
  <c r="AQ14" i="14" s="1"/>
  <c r="AU13" i="14"/>
  <c r="AU14" i="14" s="1"/>
  <c r="M81" i="12"/>
  <c r="X13" i="14"/>
  <c r="X14" i="14" s="1"/>
  <c r="AB13" i="14"/>
  <c r="AB14" i="14" s="1"/>
  <c r="AF13" i="14"/>
  <c r="AF14" i="14" s="1"/>
  <c r="AJ13" i="14"/>
  <c r="AJ14" i="14" s="1"/>
  <c r="AN13" i="14"/>
  <c r="AN14" i="14" s="1"/>
  <c r="AR13" i="14"/>
  <c r="AR14" i="14" s="1"/>
  <c r="BB48" i="12" l="1"/>
  <c r="BD48" i="12" s="1"/>
  <c r="BB60" i="12"/>
  <c r="BD60" i="12" s="1"/>
  <c r="BB34" i="12"/>
  <c r="BD34" i="12" s="1"/>
  <c r="BB66" i="12"/>
  <c r="BD66" i="12" s="1"/>
  <c r="BB18" i="12"/>
  <c r="BD18" i="12" s="1"/>
  <c r="BB36" i="12"/>
  <c r="BD36" i="12" s="1"/>
  <c r="BB28" i="12"/>
  <c r="BD28" i="12" s="1"/>
  <c r="BB62" i="12"/>
  <c r="BD62" i="12" s="1"/>
  <c r="BB56" i="12"/>
  <c r="BB20" i="12"/>
  <c r="BD20" i="12" s="1"/>
  <c r="M64" i="14"/>
  <c r="O64" i="14"/>
  <c r="BD56" i="12" l="1"/>
  <c r="O80" i="12" s="1"/>
  <c r="O84" i="12" s="1"/>
  <c r="M80" i="12"/>
  <c r="M84" i="12" s="1"/>
</calcChain>
</file>

<file path=xl/sharedStrings.xml><?xml version="1.0" encoding="utf-8"?>
<sst xmlns="http://schemas.openxmlformats.org/spreadsheetml/2006/main" count="2423" uniqueCount="905">
  <si>
    <t>（１）　同一建物に居住する利用者に係る減算</t>
    <rPh sb="4" eb="6">
      <t>ドウイツ</t>
    </rPh>
    <rPh sb="6" eb="8">
      <t>タテモノ</t>
    </rPh>
    <rPh sb="9" eb="11">
      <t>キョジュウ</t>
    </rPh>
    <rPh sb="13" eb="15">
      <t>リヨウ</t>
    </rPh>
    <rPh sb="15" eb="16">
      <t>シャ</t>
    </rPh>
    <rPh sb="17" eb="18">
      <t>カカ</t>
    </rPh>
    <rPh sb="19" eb="21">
      <t>ゲンサン</t>
    </rPh>
    <phoneticPr fontId="4"/>
  </si>
  <si>
    <t>（５）　要介護認定の申請に係る援助</t>
    <rPh sb="4" eb="5">
      <t>ヨウ</t>
    </rPh>
    <rPh sb="5" eb="7">
      <t>カイゴ</t>
    </rPh>
    <rPh sb="7" eb="9">
      <t>ニンテイ</t>
    </rPh>
    <rPh sb="10" eb="12">
      <t>シンセイ</t>
    </rPh>
    <rPh sb="13" eb="14">
      <t>カカ</t>
    </rPh>
    <rPh sb="15" eb="17">
      <t>エンジョ</t>
    </rPh>
    <phoneticPr fontId="4"/>
  </si>
  <si>
    <t>所　在　地</t>
    <rPh sb="0" eb="1">
      <t>トコロ</t>
    </rPh>
    <rPh sb="2" eb="3">
      <t>ザイ</t>
    </rPh>
    <rPh sb="4" eb="5">
      <t>チ</t>
    </rPh>
    <phoneticPr fontId="4"/>
  </si>
  <si>
    <t>　</t>
  </si>
  <si>
    <t xml:space="preserve"> 点検日</t>
  </si>
  <si>
    <t xml:space="preserve"> 事業所</t>
    <rPh sb="1" eb="4">
      <t>ジギョウショ</t>
    </rPh>
    <phoneticPr fontId="4"/>
  </si>
  <si>
    <t>事業所番号</t>
  </si>
  <si>
    <t>〒</t>
    <phoneticPr fontId="4"/>
  </si>
  <si>
    <t xml:space="preserve"> フリガナ</t>
  </si>
  <si>
    <t xml:space="preserve"> 名　　称</t>
  </si>
  <si>
    <t>（１）　管理者</t>
    <rPh sb="4" eb="7">
      <t>カンリシャ</t>
    </rPh>
    <phoneticPr fontId="4"/>
  </si>
  <si>
    <t>問1</t>
    <rPh sb="0" eb="1">
      <t>ト</t>
    </rPh>
    <phoneticPr fontId="4"/>
  </si>
  <si>
    <t>問2</t>
    <rPh sb="0" eb="1">
      <t>ト</t>
    </rPh>
    <phoneticPr fontId="4"/>
  </si>
  <si>
    <t>問3</t>
    <rPh sb="0" eb="1">
      <t>ト</t>
    </rPh>
    <phoneticPr fontId="4"/>
  </si>
  <si>
    <t>問4</t>
    <rPh sb="0" eb="1">
      <t>ト</t>
    </rPh>
    <phoneticPr fontId="4"/>
  </si>
  <si>
    <t>問5</t>
    <rPh sb="0" eb="1">
      <t>ト</t>
    </rPh>
    <phoneticPr fontId="4"/>
  </si>
  <si>
    <t>問6</t>
    <rPh sb="0" eb="1">
      <t>ト</t>
    </rPh>
    <phoneticPr fontId="4"/>
  </si>
  <si>
    <t>（３）　サービス提供困難時の対応</t>
    <rPh sb="8" eb="10">
      <t>テイキョウ</t>
    </rPh>
    <rPh sb="10" eb="12">
      <t>コンナン</t>
    </rPh>
    <rPh sb="12" eb="13">
      <t>ジ</t>
    </rPh>
    <rPh sb="14" eb="16">
      <t>タイオウ</t>
    </rPh>
    <phoneticPr fontId="4"/>
  </si>
  <si>
    <t>問10</t>
    <rPh sb="0" eb="1">
      <t>ト</t>
    </rPh>
    <phoneticPr fontId="4"/>
  </si>
  <si>
    <t>問11</t>
    <rPh sb="0" eb="1">
      <t>ト</t>
    </rPh>
    <phoneticPr fontId="4"/>
  </si>
  <si>
    <t>（１１）　身分を証する書類の携行</t>
    <rPh sb="5" eb="7">
      <t>ミブン</t>
    </rPh>
    <rPh sb="8" eb="9">
      <t>ショウ</t>
    </rPh>
    <rPh sb="11" eb="13">
      <t>ショルイ</t>
    </rPh>
    <rPh sb="14" eb="16">
      <t>ケイコウ</t>
    </rPh>
    <phoneticPr fontId="4"/>
  </si>
  <si>
    <t>　利用者に配布するケアコール端末に係る設置料、リース料、保守料等の費用は事業者が負担している。</t>
    <rPh sb="1" eb="3">
      <t>リヨウ</t>
    </rPh>
    <rPh sb="3" eb="4">
      <t>シャ</t>
    </rPh>
    <rPh sb="5" eb="7">
      <t>ハイフ</t>
    </rPh>
    <rPh sb="14" eb="16">
      <t>タンマツ</t>
    </rPh>
    <rPh sb="17" eb="18">
      <t>カカ</t>
    </rPh>
    <rPh sb="19" eb="22">
      <t>セッチリョウ</t>
    </rPh>
    <rPh sb="26" eb="27">
      <t>リョウ</t>
    </rPh>
    <rPh sb="28" eb="30">
      <t>ホシュ</t>
    </rPh>
    <rPh sb="30" eb="31">
      <t>リョウ</t>
    </rPh>
    <rPh sb="31" eb="32">
      <t>トウ</t>
    </rPh>
    <rPh sb="33" eb="35">
      <t>ヒヨウ</t>
    </rPh>
    <rPh sb="36" eb="39">
      <t>ジギョウシャ</t>
    </rPh>
    <rPh sb="40" eb="42">
      <t>フタン</t>
    </rPh>
    <phoneticPr fontId="4"/>
  </si>
  <si>
    <t>（１４）　保険給付の請求のための証明書の交付</t>
    <phoneticPr fontId="4"/>
  </si>
  <si>
    <t>　従業員を雇用する際は、必要な資格を確認するとともに、資格証等の写しを保管している。</t>
    <rPh sb="1" eb="3">
      <t>ジュウギョウ</t>
    </rPh>
    <rPh sb="3" eb="4">
      <t>イン</t>
    </rPh>
    <phoneticPr fontId="4"/>
  </si>
  <si>
    <t>　月ごとに従業員の勤務体制表（ローテーション表）を作成し、日々の勤務時間、職務内容等を明確にしている。</t>
    <rPh sb="1" eb="2">
      <t>ツキ</t>
    </rPh>
    <rPh sb="29" eb="31">
      <t>ヒビ</t>
    </rPh>
    <rPh sb="32" eb="34">
      <t>キンム</t>
    </rPh>
    <rPh sb="34" eb="36">
      <t>ジカン</t>
    </rPh>
    <rPh sb="37" eb="39">
      <t>ショクム</t>
    </rPh>
    <rPh sb="39" eb="41">
      <t>ナイヨウ</t>
    </rPh>
    <rPh sb="41" eb="42">
      <t>トウ</t>
    </rPh>
    <rPh sb="43" eb="45">
      <t>メイカク</t>
    </rPh>
    <phoneticPr fontId="4"/>
  </si>
  <si>
    <t>　事業所の設備及び備品等の衛生的な管理に努めている。</t>
    <rPh sb="5" eb="7">
      <t>セツビ</t>
    </rPh>
    <rPh sb="7" eb="8">
      <t>オヨ</t>
    </rPh>
    <rPh sb="9" eb="11">
      <t>ビヒン</t>
    </rPh>
    <rPh sb="11" eb="12">
      <t>トウ</t>
    </rPh>
    <rPh sb="13" eb="16">
      <t>エイセイテキ</t>
    </rPh>
    <rPh sb="17" eb="19">
      <t>カンリ</t>
    </rPh>
    <rPh sb="20" eb="21">
      <t>ツト</t>
    </rPh>
    <phoneticPr fontId="4"/>
  </si>
  <si>
    <t xml:space="preserve">　サービス担当者会議等において、利用者の個人情報を用いる場合は利用者の同意を、利用者の家族の個人情報を用いる場合は当該家族の同意を、あらかじめ文書により得ている。 </t>
    <phoneticPr fontId="4"/>
  </si>
  <si>
    <t>　利用者及びその家族からの苦情に迅速かつ適切に対応するために、苦情を受け付けるための窓口を設置する等の必要な措置を講じている。</t>
    <phoneticPr fontId="4"/>
  </si>
  <si>
    <t>　利用者に対するサービスの提供により事故が発生した場合は、市町村、当該利用者の家族、当該利用者に係る居宅介護支援事業者等に連絡を行うとともに、必要な措置を講じている。</t>
    <phoneticPr fontId="4"/>
  </si>
  <si>
    <t>　利用者に対するサービスの提供により賠償すべき事故が発生した場合は、損害賠償を速やかに行なっている。</t>
    <phoneticPr fontId="4"/>
  </si>
  <si>
    <t>　月途中からの利用開始又は月途中での利用終了の場合には、契約日又は契約解除日を起算点として日割り計算している。</t>
    <rPh sb="1" eb="4">
      <t>ツキトチュウ</t>
    </rPh>
    <rPh sb="7" eb="9">
      <t>リヨウ</t>
    </rPh>
    <rPh sb="9" eb="11">
      <t>カイシ</t>
    </rPh>
    <rPh sb="11" eb="12">
      <t>マタ</t>
    </rPh>
    <rPh sb="13" eb="16">
      <t>ツキトチュウ</t>
    </rPh>
    <rPh sb="18" eb="20">
      <t>リヨウ</t>
    </rPh>
    <rPh sb="20" eb="22">
      <t>シュウリョウ</t>
    </rPh>
    <rPh sb="23" eb="25">
      <t>バアイ</t>
    </rPh>
    <rPh sb="28" eb="30">
      <t>ケイヤク</t>
    </rPh>
    <rPh sb="30" eb="31">
      <t>ビ</t>
    </rPh>
    <rPh sb="31" eb="32">
      <t>マタ</t>
    </rPh>
    <rPh sb="33" eb="35">
      <t>ケイヤク</t>
    </rPh>
    <rPh sb="35" eb="37">
      <t>カイジョ</t>
    </rPh>
    <rPh sb="37" eb="38">
      <t>ビ</t>
    </rPh>
    <rPh sb="39" eb="41">
      <t>キサン</t>
    </rPh>
    <rPh sb="41" eb="42">
      <t>テン</t>
    </rPh>
    <rPh sb="45" eb="47">
      <t>ヒワ</t>
    </rPh>
    <rPh sb="48" eb="50">
      <t>ケイサン</t>
    </rPh>
    <phoneticPr fontId="4"/>
  </si>
  <si>
    <t>点検者（職・氏名）※原則として管理者が行ってください。　</t>
    <phoneticPr fontId="4"/>
  </si>
  <si>
    <t>介護保険</t>
    <phoneticPr fontId="4"/>
  </si>
  <si>
    <t>（２）　提供拒否の禁止</t>
    <rPh sb="4" eb="6">
      <t>テイキョウ</t>
    </rPh>
    <rPh sb="6" eb="8">
      <t>キョヒ</t>
    </rPh>
    <rPh sb="9" eb="11">
      <t>キンシ</t>
    </rPh>
    <phoneticPr fontId="4"/>
  </si>
  <si>
    <t>（８）　法定代理受領サービスの提供を受けるための援助</t>
    <phoneticPr fontId="4"/>
  </si>
  <si>
    <t>（１０）　居宅サービス計画等の変更の援助</t>
    <phoneticPr fontId="4"/>
  </si>
  <si>
    <t>法人名</t>
    <rPh sb="0" eb="2">
      <t>ホウジン</t>
    </rPh>
    <rPh sb="2" eb="3">
      <t>メイ</t>
    </rPh>
    <phoneticPr fontId="4"/>
  </si>
  <si>
    <t>代表者職・氏名</t>
    <rPh sb="0" eb="3">
      <t>ダイヒョウシャ</t>
    </rPh>
    <rPh sb="3" eb="4">
      <t>ショク</t>
    </rPh>
    <rPh sb="5" eb="7">
      <t>シメイ</t>
    </rPh>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</si>
  <si>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</si>
  <si>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</si>
  <si>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</si>
  <si>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オペレーションセンターの設置の有無</t>
    <phoneticPr fontId="4"/>
  </si>
  <si>
    <t>【兼務状況について】次の職務を兼務している。</t>
    <phoneticPr fontId="4"/>
  </si>
  <si>
    <t>　オペレーターは、看護師、介護福祉士、医師、保健師、准看護師、社会福祉士、介護支援専門員のいずれかの資格がある。</t>
    <phoneticPr fontId="4"/>
  </si>
  <si>
    <t>（３）　訪問介護員等</t>
    <rPh sb="4" eb="6">
      <t>ホウモン</t>
    </rPh>
    <rPh sb="6" eb="8">
      <t>カイゴ</t>
    </rPh>
    <rPh sb="8" eb="10">
      <t>イントウ</t>
    </rPh>
    <phoneticPr fontId="4"/>
  </si>
  <si>
    <t>　利用者の心身の状況等の情報を蓄積することができる機器等を備えている。</t>
    <phoneticPr fontId="4"/>
  </si>
  <si>
    <t>【問１が×の場合】
　適切に利用者の心身の状況等の情報を蓄積するための体制を確保し、オペレーターが常時閲覧できるようにしている(クラウドコンピューティングや紙媒体)。</t>
    <phoneticPr fontId="4"/>
  </si>
  <si>
    <t>　管理者自身を含む従業員全員の雇用契約等の写しを事業所に保管している。</t>
    <phoneticPr fontId="4"/>
  </si>
  <si>
    <t>　全職員について、タイムカード等により、勤務実績が分かるようにしている。</t>
    <phoneticPr fontId="4"/>
  </si>
  <si>
    <t>　利用者が居宅サービス計画の変更を希望する場合は、当該利用者に係る居宅介護支援事業者への連絡その他の必要な援助を行なっている。</t>
    <phoneticPr fontId="4"/>
  </si>
  <si>
    <t>有　・　無</t>
    <phoneticPr fontId="4"/>
  </si>
  <si>
    <t>問7</t>
    <rPh sb="0" eb="1">
      <t>ト</t>
    </rPh>
    <phoneticPr fontId="4"/>
  </si>
  <si>
    <t>問8</t>
    <rPh sb="0" eb="1">
      <t>ト</t>
    </rPh>
    <phoneticPr fontId="4"/>
  </si>
  <si>
    <t>問9</t>
    <rPh sb="0" eb="1">
      <t>ト</t>
    </rPh>
    <phoneticPr fontId="4"/>
  </si>
  <si>
    <t>　×の場合：提供拒否した理由（　　　　　　　　　　　　　　　　　　　　　　　　　　　　　　　）</t>
    <rPh sb="3" eb="5">
      <t>バアイ</t>
    </rPh>
    <rPh sb="6" eb="8">
      <t>テイキョウ</t>
    </rPh>
    <rPh sb="8" eb="10">
      <t>キョヒ</t>
    </rPh>
    <rPh sb="12" eb="14">
      <t>リユウ</t>
    </rPh>
    <phoneticPr fontId="4"/>
  </si>
  <si>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4"/>
  </si>
  <si>
    <t>運営状況点検書でできていなかったものについては、事業所で改善してください。</t>
  </si>
  <si>
    <t>●</t>
    <phoneticPr fontId="4"/>
  </si>
  <si>
    <t xml:space="preserve">　居宅介護支援事業者又はその従業者に対し、利用者に対して特定の事業者によるサービスを利用させることの対償として、金品その他の財産上の利益を供与していない。 </t>
    <phoneticPr fontId="4"/>
  </si>
  <si>
    <t xml:space="preserve">　苦情を受け付けた場合には、当該苦情の内容等を記録している。
</t>
    <phoneticPr fontId="4"/>
  </si>
  <si>
    <t>　事故の状況及び事故に際して採った処置について記録している。</t>
    <phoneticPr fontId="4"/>
  </si>
  <si>
    <t xml:space="preserve">　従業者、設備、備品及び会計に関する諸記録を整備している。
</t>
    <phoneticPr fontId="4"/>
  </si>
  <si>
    <t>（１）　事務所</t>
    <rPh sb="4" eb="6">
      <t>ジム</t>
    </rPh>
    <rPh sb="6" eb="7">
      <t>ショ</t>
    </rPh>
    <phoneticPr fontId="4"/>
  </si>
  <si>
    <t>（２）　機器等</t>
    <phoneticPr fontId="4"/>
  </si>
  <si>
    <t>（３）　ケアコール端末</t>
    <phoneticPr fontId="4"/>
  </si>
  <si>
    <t>問1</t>
    <rPh sb="0" eb="1">
      <t>トイ</t>
    </rPh>
    <phoneticPr fontId="4"/>
  </si>
  <si>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4"/>
  </si>
  <si>
    <t>問2</t>
    <rPh sb="0" eb="1">
      <t>トイ</t>
    </rPh>
    <phoneticPr fontId="4"/>
  </si>
  <si>
    <t>　正当な理由なくサービスの提供を拒んでいない。</t>
    <rPh sb="1" eb="3">
      <t>セイトウ</t>
    </rPh>
    <rPh sb="4" eb="6">
      <t>リユウ</t>
    </rPh>
    <rPh sb="13" eb="15">
      <t>テイキョウ</t>
    </rPh>
    <rPh sb="16" eb="17">
      <t>コバ</t>
    </rPh>
    <phoneticPr fontId="4"/>
  </si>
  <si>
    <t>◎「勤務形態一覧表」を添付してください。</t>
    <rPh sb="2" eb="4">
      <t>キンム</t>
    </rPh>
    <rPh sb="4" eb="6">
      <t>ケイタイ</t>
    </rPh>
    <rPh sb="6" eb="9">
      <t>イチランヒョウ</t>
    </rPh>
    <rPh sb="11" eb="13">
      <t>テンプ</t>
    </rPh>
    <phoneticPr fontId="4"/>
  </si>
  <si>
    <t>※全員に実施していなければ×</t>
    <rPh sb="1" eb="3">
      <t>ゼンイン</t>
    </rPh>
    <rPh sb="4" eb="6">
      <t>ジッシ</t>
    </rPh>
    <phoneticPr fontId="4"/>
  </si>
  <si>
    <t>　被保険者証に、認定審査会意見が記載されているときは、当該認定審査会意見に配慮して、サービスを提供するように努めている。</t>
    <phoneticPr fontId="4"/>
  </si>
  <si>
    <t>　サービスの提供を求められた場合は、その者の提示する被保険者証によって、被保険者資格、要介護認定の有無及び要介護認定の有効期間を確かめている。</t>
    <phoneticPr fontId="4"/>
  </si>
  <si>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</si>
  <si>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居宅サービス計画が作成されている場合は、当該計画に沿ったサービスを提供している。</t>
    <phoneticPr fontId="4"/>
  </si>
  <si>
    <t>　従業者は、身分を明らかにする証書や名札等を携行し、面接時や初回訪問時、利用者や家族等から求められた時には、これを掲示している。</t>
    <rPh sb="1" eb="3">
      <t>ジュウギョウ</t>
    </rPh>
    <rPh sb="3" eb="4">
      <t>シャ</t>
    </rPh>
    <rPh sb="6" eb="8">
      <t>ミブン</t>
    </rPh>
    <rPh sb="9" eb="10">
      <t>アキ</t>
    </rPh>
    <rPh sb="15" eb="17">
      <t>ショウショ</t>
    </rPh>
    <rPh sb="18" eb="20">
      <t>ナフダ</t>
    </rPh>
    <rPh sb="20" eb="21">
      <t>トウ</t>
    </rPh>
    <rPh sb="22" eb="24">
      <t>ケイコウ</t>
    </rPh>
    <rPh sb="26" eb="28">
      <t>メンセツ</t>
    </rPh>
    <rPh sb="28" eb="29">
      <t>ジ</t>
    </rPh>
    <rPh sb="30" eb="32">
      <t>ショカイ</t>
    </rPh>
    <rPh sb="32" eb="34">
      <t>ホウモン</t>
    </rPh>
    <rPh sb="34" eb="35">
      <t>ジ</t>
    </rPh>
    <rPh sb="36" eb="39">
      <t>リヨウシャ</t>
    </rPh>
    <rPh sb="40" eb="42">
      <t>カゾク</t>
    </rPh>
    <rPh sb="42" eb="43">
      <t>トウ</t>
    </rPh>
    <rPh sb="45" eb="46">
      <t>モト</t>
    </rPh>
    <rPh sb="50" eb="51">
      <t>トキ</t>
    </rPh>
    <rPh sb="57" eb="59">
      <t>ケイジ</t>
    </rPh>
    <phoneticPr fontId="4"/>
  </si>
  <si>
    <t xml:space="preserve">　サービスを提供した際には、当該サービスの提供日及び内容、介護サービス費の額その他必要な事項を、利用者の居宅サービス計画を記載した書面又はこれに準ずる書面に記載している。 </t>
    <phoneticPr fontId="4"/>
  </si>
  <si>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4"/>
  </si>
  <si>
    <t>　通常の事業の実施地域以外の地域に居住する利用者宅への交通費を除き、利用者から費用の支払を受けていない。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4" eb="25">
      <t>タク</t>
    </rPh>
    <rPh sb="27" eb="30">
      <t>コウツウヒ</t>
    </rPh>
    <phoneticPr fontId="4"/>
  </si>
  <si>
    <t>　サービスの提供を行っているときに利用者に病状の急変等が生じた場合等には、速やかに主治の医師への連絡を行う等の必要な措置を講じている。</t>
    <rPh sb="33" eb="34">
      <t>トウ</t>
    </rPh>
    <phoneticPr fontId="4"/>
  </si>
  <si>
    <t>　サービスを受けている利用者が次のいずれかに該当する場合は、遅滞なく、意見を付してその旨を市町村に通知している。</t>
    <phoneticPr fontId="4"/>
  </si>
  <si>
    <t>②</t>
    <phoneticPr fontId="4"/>
  </si>
  <si>
    <t>①</t>
    <phoneticPr fontId="4"/>
  </si>
  <si>
    <t>正当な理由なしにサービスの利用に関する指示に従わないことにより、要介護状態の程度を増進させたと認められるとき。</t>
    <phoneticPr fontId="4"/>
  </si>
  <si>
    <t>偽りその他不正な行為によって保険給付を受け、又は受けようとしたとき。</t>
    <phoneticPr fontId="4"/>
  </si>
  <si>
    <t>事業の目的、運営の方針、事業所名称、事業所所在地</t>
    <rPh sb="0" eb="2">
      <t>ジギョウ</t>
    </rPh>
    <rPh sb="3" eb="5">
      <t>モクテキ</t>
    </rPh>
    <rPh sb="6" eb="8">
      <t>ウンエイ</t>
    </rPh>
    <rPh sb="9" eb="11">
      <t>ホウシン</t>
    </rPh>
    <rPh sb="12" eb="15">
      <t>ジギョウショ</t>
    </rPh>
    <rPh sb="15" eb="17">
      <t>メイショウ</t>
    </rPh>
    <rPh sb="18" eb="21">
      <t>ジギョウショ</t>
    </rPh>
    <rPh sb="21" eb="24">
      <t>ショザイチ</t>
    </rPh>
    <phoneticPr fontId="4"/>
  </si>
  <si>
    <t>従業者の職種、員数及び職務の内容</t>
    <phoneticPr fontId="4"/>
  </si>
  <si>
    <t>営業日及び営業時間、サービス提供日及びサービス提供時間</t>
    <rPh sb="14" eb="16">
      <t>テイキョウ</t>
    </rPh>
    <rPh sb="16" eb="17">
      <t>ビ</t>
    </rPh>
    <rPh sb="17" eb="18">
      <t>オヨ</t>
    </rPh>
    <rPh sb="23" eb="25">
      <t>テイキョウ</t>
    </rPh>
    <rPh sb="25" eb="27">
      <t>ジカン</t>
    </rPh>
    <phoneticPr fontId="4"/>
  </si>
  <si>
    <t>通常の事業の実施地域</t>
    <phoneticPr fontId="4"/>
  </si>
  <si>
    <t>緊急時等における対応方法</t>
    <phoneticPr fontId="4"/>
  </si>
  <si>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4"/>
  </si>
  <si>
    <t>事故発生時の対応</t>
    <rPh sb="0" eb="2">
      <t>ジコ</t>
    </rPh>
    <rPh sb="2" eb="4">
      <t>ハッセイ</t>
    </rPh>
    <rPh sb="4" eb="5">
      <t>ジ</t>
    </rPh>
    <rPh sb="6" eb="8">
      <t>タイオウ</t>
    </rPh>
    <phoneticPr fontId="4"/>
  </si>
  <si>
    <t>従業者及び退職後の秘密保持</t>
    <rPh sb="0" eb="3">
      <t>ジュウギョウシャ</t>
    </rPh>
    <rPh sb="3" eb="4">
      <t>オヨ</t>
    </rPh>
    <rPh sb="5" eb="8">
      <t>タイショクゴ</t>
    </rPh>
    <rPh sb="9" eb="11">
      <t>ヒミツ</t>
    </rPh>
    <rPh sb="11" eb="13">
      <t>ホジ</t>
    </rPh>
    <phoneticPr fontId="4"/>
  </si>
  <si>
    <t>苦情・相談体制</t>
    <rPh sb="0" eb="2">
      <t>クジョウ</t>
    </rPh>
    <rPh sb="3" eb="5">
      <t>ソウダン</t>
    </rPh>
    <rPh sb="5" eb="7">
      <t>タイセイ</t>
    </rPh>
    <phoneticPr fontId="4"/>
  </si>
  <si>
    <t>従業者の研修</t>
    <rPh sb="0" eb="2">
      <t>ジュウギョウ</t>
    </rPh>
    <rPh sb="2" eb="3">
      <t>シャ</t>
    </rPh>
    <rPh sb="4" eb="6">
      <t>ケンシュウ</t>
    </rPh>
    <phoneticPr fontId="4"/>
  </si>
  <si>
    <t>その他市長が必要と認める事項</t>
    <rPh sb="2" eb="3">
      <t>タ</t>
    </rPh>
    <rPh sb="3" eb="5">
      <t>シチョウ</t>
    </rPh>
    <rPh sb="6" eb="8">
      <t>ヒツヨウ</t>
    </rPh>
    <rPh sb="9" eb="10">
      <t>ミト</t>
    </rPh>
    <rPh sb="12" eb="14">
      <t>ジコウ</t>
    </rPh>
    <phoneticPr fontId="4"/>
  </si>
  <si>
    <t>　従業者であった者が、正当な理由がなく、その業務上知り得た利用者又はその家族の秘密を漏らすことがないよう、必要な措置を講じている。</t>
    <phoneticPr fontId="4"/>
  </si>
  <si>
    <t>　従業者は、正当な理由がなく、その業務上知り得た利用者又はその家族の秘密を漏らしていない。</t>
    <phoneticPr fontId="4"/>
  </si>
  <si>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なっている。　また、市町村からの求めがあった場合には、改善の内容を市町村に報告している。</t>
    <phoneticPr fontId="4"/>
  </si>
  <si>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4"/>
  </si>
  <si>
    <t>　事業の運営に当たっては、提供したサービスに関する利用者からの苦情に関して、市町村等が派遣する者が相談及び援助を行う事業その他の市町村が実施する事業に協力するよう努めている。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22" eb="23">
      <t>カン</t>
    </rPh>
    <rPh sb="25" eb="28">
      <t>リヨウシャ</t>
    </rPh>
    <rPh sb="31" eb="33">
      <t>クジョウ</t>
    </rPh>
    <rPh sb="34" eb="35">
      <t>カン</t>
    </rPh>
    <rPh sb="38" eb="39">
      <t>シ</t>
    </rPh>
    <rPh sb="39" eb="41">
      <t>チョウソン</t>
    </rPh>
    <rPh sb="41" eb="42">
      <t>トウ</t>
    </rPh>
    <rPh sb="43" eb="45">
      <t>ハケン</t>
    </rPh>
    <rPh sb="47" eb="48">
      <t>モノ</t>
    </rPh>
    <rPh sb="49" eb="51">
      <t>ソウダン</t>
    </rPh>
    <rPh sb="51" eb="52">
      <t>オヨ</t>
    </rPh>
    <rPh sb="53" eb="55">
      <t>エンジョ</t>
    </rPh>
    <rPh sb="56" eb="57">
      <t>オコナ</t>
    </rPh>
    <rPh sb="58" eb="60">
      <t>ジギョウ</t>
    </rPh>
    <rPh sb="62" eb="63">
      <t>タ</t>
    </rPh>
    <rPh sb="64" eb="67">
      <t>シチョウソン</t>
    </rPh>
    <rPh sb="68" eb="70">
      <t>ジッシ</t>
    </rPh>
    <rPh sb="72" eb="74">
      <t>ジギョウ</t>
    </rPh>
    <rPh sb="75" eb="77">
      <t>キョウリョク</t>
    </rPh>
    <rPh sb="81" eb="82">
      <t>ツト</t>
    </rPh>
    <phoneticPr fontId="4"/>
  </si>
  <si>
    <t>③</t>
    <phoneticPr fontId="4"/>
  </si>
  <si>
    <t>２．設備基準について</t>
    <phoneticPr fontId="4"/>
  </si>
  <si>
    <t>３．運営基準について</t>
    <phoneticPr fontId="4"/>
  </si>
  <si>
    <t>４．介護報酬の算定について</t>
    <phoneticPr fontId="4"/>
  </si>
  <si>
    <t>添付書類を忘れずに作成し添付してください。</t>
    <phoneticPr fontId="4"/>
  </si>
  <si>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4"/>
  </si>
  <si>
    <t>併設する事業所の種別</t>
    <rPh sb="0" eb="2">
      <t>ヘイセツ</t>
    </rPh>
    <rPh sb="4" eb="7">
      <t>ジギョウショ</t>
    </rPh>
    <rPh sb="8" eb="10">
      <t>シュベツ</t>
    </rPh>
    <phoneticPr fontId="4"/>
  </si>
  <si>
    <t>※該当するものに○</t>
    <rPh sb="1" eb="3">
      <t>ガイトウ</t>
    </rPh>
    <phoneticPr fontId="4"/>
  </si>
  <si>
    <t>訪問介護</t>
    <rPh sb="0" eb="2">
      <t>ホウモン</t>
    </rPh>
    <rPh sb="2" eb="4">
      <t>カイゴ</t>
    </rPh>
    <phoneticPr fontId="4"/>
  </si>
  <si>
    <t>訪問看護</t>
    <rPh sb="0" eb="2">
      <t>ホウモン</t>
    </rPh>
    <rPh sb="2" eb="4">
      <t>カンゴ</t>
    </rPh>
    <phoneticPr fontId="4"/>
  </si>
  <si>
    <t>その他</t>
    <rPh sb="2" eb="3">
      <t>タ</t>
    </rPh>
    <phoneticPr fontId="4"/>
  </si>
  <si>
    <t>（</t>
    <phoneticPr fontId="4"/>
  </si>
  <si>
    <t>）</t>
    <phoneticPr fontId="4"/>
  </si>
  <si>
    <t>　前年度の実績が６か月以上ある事業所について、職員の割合の算出に当たっては、常勤換算方法により算出した前年度（３月を除く）の平均を用いている。</t>
    <rPh sb="1" eb="4">
      <t>ゼンネンド</t>
    </rPh>
    <rPh sb="5" eb="7">
      <t>ジッセキ</t>
    </rPh>
    <rPh sb="10" eb="13">
      <t>ゲツイジョウ</t>
    </rPh>
    <rPh sb="15" eb="18">
      <t>ジギョウショ</t>
    </rPh>
    <phoneticPr fontId="4"/>
  </si>
  <si>
    <t>○介護福祉士、実務者研修修了者、介護職員基礎研修課程修了者の占める割合</t>
    <phoneticPr fontId="4"/>
  </si>
  <si>
    <t>○介護福祉士の占める割合</t>
    <phoneticPr fontId="4"/>
  </si>
  <si>
    <t>５．加算・減算について</t>
    <rPh sb="5" eb="7">
      <t>ゲンサン</t>
    </rPh>
    <phoneticPr fontId="4"/>
  </si>
  <si>
    <t>※該当する加算・減算のみ回答してください</t>
    <rPh sb="1" eb="3">
      <t>ガイトウ</t>
    </rPh>
    <rPh sb="5" eb="7">
      <t>カサン</t>
    </rPh>
    <rPh sb="8" eb="10">
      <t>ゲンサン</t>
    </rPh>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</si>
  <si>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</si>
  <si>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訪問看護サービスの形態</t>
    <rPh sb="0" eb="2">
      <t>ホウモン</t>
    </rPh>
    <rPh sb="2" eb="4">
      <t>カンゴ</t>
    </rPh>
    <rPh sb="9" eb="11">
      <t>ケイタイ</t>
    </rPh>
    <phoneticPr fontId="4"/>
  </si>
  <si>
    <t>一体型　・　連携型</t>
    <rPh sb="0" eb="3">
      <t>イッタイガタ</t>
    </rPh>
    <rPh sb="6" eb="9">
      <t>レンケイガタ</t>
    </rPh>
    <phoneticPr fontId="4"/>
  </si>
  <si>
    <t>夜間対応型訪問介護</t>
    <rPh sb="0" eb="2">
      <t>ヤカン</t>
    </rPh>
    <rPh sb="2" eb="5">
      <t>タイオウガタ</t>
    </rPh>
    <rPh sb="5" eb="7">
      <t>ホウモン</t>
    </rPh>
    <rPh sb="7" eb="9">
      <t>カイゴ</t>
    </rPh>
    <phoneticPr fontId="4"/>
  </si>
  <si>
    <t>当該定期巡回・随時対応型訪問介護看護事業所のオペレーター又は訪問介護員等、看護師等</t>
    <rPh sb="2" eb="6">
      <t>テイキジュンカイ</t>
    </rPh>
    <rPh sb="7" eb="18">
      <t>ズイジタイオウガタホウモンカイゴカンゴ</t>
    </rPh>
    <rPh sb="37" eb="40">
      <t>カンゴシ</t>
    </rPh>
    <rPh sb="40" eb="41">
      <t>トウ</t>
    </rPh>
    <phoneticPr fontId="4"/>
  </si>
  <si>
    <t>訪問介護、訪問看護、夜間対応型訪問介護の指定を併せて受け、それぞれの事業が一体的に運営されている場合の、当該併設事業所の職務</t>
    <rPh sb="0" eb="2">
      <t>ホウモン</t>
    </rPh>
    <rPh sb="2" eb="4">
      <t>カイゴ</t>
    </rPh>
    <rPh sb="5" eb="7">
      <t>ホウモン</t>
    </rPh>
    <rPh sb="7" eb="9">
      <t>カンゴ</t>
    </rPh>
    <rPh sb="10" eb="12">
      <t>ヤカン</t>
    </rPh>
    <rPh sb="12" eb="15">
      <t>タイオウガタ</t>
    </rPh>
    <rPh sb="15" eb="17">
      <t>ホウモン</t>
    </rPh>
    <rPh sb="17" eb="19">
      <t>カイゴ</t>
    </rPh>
    <rPh sb="34" eb="36">
      <t>ジギョウ</t>
    </rPh>
    <rPh sb="48" eb="50">
      <t>バアイ</t>
    </rPh>
    <rPh sb="52" eb="54">
      <t>トウガイ</t>
    </rPh>
    <rPh sb="54" eb="56">
      <t>ヘイセツ</t>
    </rPh>
    <phoneticPr fontId="4"/>
  </si>
  <si>
    <t>（２）　オペレーター</t>
    <phoneticPr fontId="4"/>
  </si>
  <si>
    <t>同一敷地内の訪問介護、訪問看護、夜間対応型訪問介護の職務又は利用者以外の者からの通報を受ける業務</t>
    <rPh sb="0" eb="2">
      <t>ドウイツ</t>
    </rPh>
    <rPh sb="2" eb="4">
      <t>シキチ</t>
    </rPh>
    <rPh sb="4" eb="5">
      <t>ナイ</t>
    </rPh>
    <rPh sb="6" eb="8">
      <t>ホウモン</t>
    </rPh>
    <rPh sb="8" eb="10">
      <t>カイゴ</t>
    </rPh>
    <rPh sb="11" eb="13">
      <t>ホウモン</t>
    </rPh>
    <rPh sb="13" eb="15">
      <t>カンゴ</t>
    </rPh>
    <rPh sb="16" eb="18">
      <t>ヤカン</t>
    </rPh>
    <rPh sb="18" eb="21">
      <t>タイオウガタ</t>
    </rPh>
    <rPh sb="21" eb="23">
      <t>ホウモン</t>
    </rPh>
    <rPh sb="23" eb="25">
      <t>カイゴ</t>
    </rPh>
    <rPh sb="28" eb="29">
      <t>マタ</t>
    </rPh>
    <rPh sb="30" eb="33">
      <t>リヨウシャ</t>
    </rPh>
    <rPh sb="33" eb="35">
      <t>イガイ</t>
    </rPh>
    <rPh sb="36" eb="37">
      <t>モノ</t>
    </rPh>
    <rPh sb="40" eb="42">
      <t>ツウホウ</t>
    </rPh>
    <rPh sb="43" eb="44">
      <t>ウ</t>
    </rPh>
    <rPh sb="46" eb="48">
      <t>ギョウム</t>
    </rPh>
    <phoneticPr fontId="4"/>
  </si>
  <si>
    <t>　常時、看護職員のうち１人以上との連絡体制を確保している。</t>
    <rPh sb="1" eb="3">
      <t>ジョウジ</t>
    </rPh>
    <rPh sb="4" eb="6">
      <t>カンゴ</t>
    </rPh>
    <rPh sb="6" eb="8">
      <t>ショクイン</t>
    </rPh>
    <rPh sb="12" eb="15">
      <t>ニンイジョウ</t>
    </rPh>
    <rPh sb="17" eb="19">
      <t>レンラク</t>
    </rPh>
    <rPh sb="19" eb="21">
      <t>タイセイ</t>
    </rPh>
    <rPh sb="22" eb="24">
      <t>カクホ</t>
    </rPh>
    <phoneticPr fontId="4"/>
  </si>
  <si>
    <t>　看護職員のうち１人以上は常勤の保健師又は看護師である。</t>
    <rPh sb="1" eb="3">
      <t>カンゴ</t>
    </rPh>
    <rPh sb="3" eb="5">
      <t>ショクイン</t>
    </rPh>
    <rPh sb="9" eb="12">
      <t>ニンイジョウ</t>
    </rPh>
    <rPh sb="13" eb="15">
      <t>ジョウキン</t>
    </rPh>
    <rPh sb="16" eb="19">
      <t>ホケンシ</t>
    </rPh>
    <rPh sb="19" eb="20">
      <t>マタ</t>
    </rPh>
    <rPh sb="21" eb="24">
      <t>カンゴシ</t>
    </rPh>
    <phoneticPr fontId="4"/>
  </si>
  <si>
    <t>（５）　計画作成責任者</t>
    <rPh sb="4" eb="6">
      <t>ケイカク</t>
    </rPh>
    <rPh sb="6" eb="8">
      <t>サクセイ</t>
    </rPh>
    <rPh sb="8" eb="11">
      <t>セキニンシャ</t>
    </rPh>
    <phoneticPr fontId="4"/>
  </si>
  <si>
    <t>　計画作成責任者は、看護師、介護福祉士、医師、保健師、准看護師、社会福祉士、介護支援専門員のいずれかの資格がある。</t>
    <rPh sb="1" eb="3">
      <t>ケイカク</t>
    </rPh>
    <rPh sb="3" eb="5">
      <t>サクセイ</t>
    </rPh>
    <rPh sb="5" eb="8">
      <t>セキニンシャ</t>
    </rPh>
    <phoneticPr fontId="4"/>
  </si>
  <si>
    <t>　手指を洗浄するための設備等、感染症予防に必要な設備等に配慮している。</t>
    <phoneticPr fontId="4"/>
  </si>
  <si>
    <t>　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る。</t>
    <phoneticPr fontId="4"/>
  </si>
  <si>
    <t>　サービスの提供に当たっては、計画作成責任者による利用者の面接によるほか、利用者に係る居宅介護支援事業者が開催するサービス担当者会議等を通じて、利用者の心身の状況、その置かれている環境、他の保健医療サービス又は福祉サービスの利用状況等の把握に努めている。</t>
    <rPh sb="15" eb="17">
      <t>ケイカク</t>
    </rPh>
    <rPh sb="17" eb="19">
      <t>サクセイ</t>
    </rPh>
    <rPh sb="19" eb="22">
      <t>セキニンシャ</t>
    </rPh>
    <rPh sb="25" eb="27">
      <t>リヨウ</t>
    </rPh>
    <rPh sb="27" eb="28">
      <t>シャ</t>
    </rPh>
    <rPh sb="29" eb="31">
      <t>メンセツ</t>
    </rPh>
    <phoneticPr fontId="4"/>
  </si>
  <si>
    <t>　法定代理受領サービスに該当する指定定期巡回・随時対応型訪問介護看護を提供した際には、その利用者から利用料の一部として、当該指定定期巡回・随時対応型訪問介護看護に係る地域密着型介護サービス費用基準額から当該指定定期巡回・随時対応型訪問介護看護事業者に支払われる地域密着型介護サービス費の額を控除して得た額の支払を受けている。</t>
    <rPh sb="18" eb="22">
      <t>テイキジュンカイ</t>
    </rPh>
    <rPh sb="23" eb="34">
      <t>ズイジタイオウガタホウモンカイゴカンゴ</t>
    </rPh>
    <rPh sb="64" eb="68">
      <t>テイキジュンカイ</t>
    </rPh>
    <rPh sb="69" eb="80">
      <t>ズイジタイオウガタホウモンカイゴカンゴ</t>
    </rPh>
    <rPh sb="83" eb="85">
      <t>チイキ</t>
    </rPh>
    <rPh sb="85" eb="87">
      <t>ミッチャク</t>
    </rPh>
    <rPh sb="87" eb="88">
      <t>カタ</t>
    </rPh>
    <rPh sb="105" eb="109">
      <t>テイキジュンカイ</t>
    </rPh>
    <rPh sb="110" eb="121">
      <t>ズイジタイオウガタホウモンカイゴカンゴ</t>
    </rPh>
    <rPh sb="130" eb="132">
      <t>チイキ</t>
    </rPh>
    <rPh sb="132" eb="134">
      <t>ミッチャク</t>
    </rPh>
    <rPh sb="134" eb="135">
      <t>カタ</t>
    </rPh>
    <phoneticPr fontId="4"/>
  </si>
  <si>
    <t>　指定定期巡回・随時対応型訪問介護看護事業者は、法定代理受領サービスに該当しない指定定期巡回・随時対応型訪問介護看護を提供した際にその利用者から支払を受ける利用料の額と、指定定期巡回・随時対応型訪問介護看護に係る地域密着型介護サービス費用基準額との間に、不合理な差額が生じないようにしている。</t>
    <rPh sb="3" eb="7">
      <t>テイキジュンカイ</t>
    </rPh>
    <rPh sb="8" eb="19">
      <t>ズイジタイオウガタホウモンカイゴカンゴ</t>
    </rPh>
    <rPh sb="42" eb="46">
      <t>テイキジュンカイ</t>
    </rPh>
    <rPh sb="47" eb="58">
      <t>ズイジタイオウガタホウモンカイゴカンゴ</t>
    </rPh>
    <rPh sb="87" eb="91">
      <t>テイキジュンカイ</t>
    </rPh>
    <rPh sb="92" eb="103">
      <t>ズイジタイオウガタホウモンカイゴカンゴ</t>
    </rPh>
    <rPh sb="106" eb="108">
      <t>チイキ</t>
    </rPh>
    <rPh sb="108" eb="110">
      <t>ミッチャク</t>
    </rPh>
    <rPh sb="110" eb="111">
      <t>カタ</t>
    </rPh>
    <phoneticPr fontId="4"/>
  </si>
  <si>
    <t>　法定代理受領サービスに該当しない指定定期巡回・随時対応型訪問介護看護に係る利用料の支払を受けた場合は、提供したサービスの内容、費用の額その他必要と認められる事項を記載したサービス提供証明書を利用者に対して交付している。</t>
    <rPh sb="19" eb="23">
      <t>テイキジュンカイ</t>
    </rPh>
    <rPh sb="24" eb="35">
      <t>ズイジタイオウガタホウモンカイゴカンゴ</t>
    </rPh>
    <phoneticPr fontId="4"/>
  </si>
  <si>
    <t>（１５）　指定定期巡回・随時対応型訪問介護看護の取扱方針</t>
    <rPh sb="7" eb="11">
      <t>テイキジュンカイ</t>
    </rPh>
    <rPh sb="12" eb="23">
      <t>ズイジタイオウガタホウモンカイゴカンゴ</t>
    </rPh>
    <rPh sb="24" eb="26">
      <t>トリアツカイ</t>
    </rPh>
    <phoneticPr fontId="4"/>
  </si>
  <si>
    <t>　定期巡回サービスの提供にあたっては、定期巡回・随時対応型訪問介護看護計画に基づき、利用者が安心して居宅での生活が送れるよう、必要な援助を行っている。</t>
    <rPh sb="1" eb="5">
      <t>テイキジュンカイ</t>
    </rPh>
    <rPh sb="10" eb="12">
      <t>テイキョウ</t>
    </rPh>
    <rPh sb="19" eb="23">
      <t>テイキジュンカイ</t>
    </rPh>
    <rPh sb="24" eb="35">
      <t>ズイジタイオウガタホウモンカイゴカンゴ</t>
    </rPh>
    <rPh sb="35" eb="37">
      <t>ケイカク</t>
    </rPh>
    <rPh sb="38" eb="39">
      <t>モト</t>
    </rPh>
    <rPh sb="42" eb="45">
      <t>リヨウシャ</t>
    </rPh>
    <rPh sb="46" eb="48">
      <t>アンシン</t>
    </rPh>
    <rPh sb="50" eb="52">
      <t>キョタク</t>
    </rPh>
    <rPh sb="54" eb="56">
      <t>セイカツ</t>
    </rPh>
    <rPh sb="57" eb="58">
      <t>オク</t>
    </rPh>
    <rPh sb="63" eb="65">
      <t>ヒツヨウ</t>
    </rPh>
    <rPh sb="66" eb="68">
      <t>エンジョ</t>
    </rPh>
    <rPh sb="69" eb="70">
      <t>オコナ</t>
    </rPh>
    <phoneticPr fontId="4"/>
  </si>
  <si>
    <t>　オペレーターは、計画作成責任者や定期巡回サービスを行う訪問介護員等と密接に連携し、利用者の心身の状況、その置かれている環境等の的確な把握に努め、利用者や家族に適切な相談及び助言を行っている。</t>
    <rPh sb="9" eb="11">
      <t>ケイカク</t>
    </rPh>
    <rPh sb="11" eb="13">
      <t>サクセイ</t>
    </rPh>
    <rPh sb="13" eb="16">
      <t>セキニンシャ</t>
    </rPh>
    <rPh sb="17" eb="19">
      <t>テイキ</t>
    </rPh>
    <rPh sb="19" eb="21">
      <t>ジュンカイ</t>
    </rPh>
    <rPh sb="26" eb="27">
      <t>オコナ</t>
    </rPh>
    <rPh sb="28" eb="30">
      <t>ホウモン</t>
    </rPh>
    <rPh sb="30" eb="32">
      <t>カイゴ</t>
    </rPh>
    <rPh sb="32" eb="33">
      <t>イン</t>
    </rPh>
    <rPh sb="33" eb="34">
      <t>トウ</t>
    </rPh>
    <rPh sb="35" eb="37">
      <t>ミッセツ</t>
    </rPh>
    <rPh sb="38" eb="40">
      <t>レンケイ</t>
    </rPh>
    <rPh sb="42" eb="45">
      <t>リヨウシャ</t>
    </rPh>
    <rPh sb="46" eb="48">
      <t>シンシン</t>
    </rPh>
    <rPh sb="49" eb="51">
      <t>ジョウキョウ</t>
    </rPh>
    <rPh sb="54" eb="55">
      <t>オ</t>
    </rPh>
    <rPh sb="60" eb="62">
      <t>カンキョウ</t>
    </rPh>
    <rPh sb="62" eb="63">
      <t>トウ</t>
    </rPh>
    <rPh sb="64" eb="66">
      <t>テキカク</t>
    </rPh>
    <rPh sb="67" eb="69">
      <t>ハアク</t>
    </rPh>
    <rPh sb="70" eb="71">
      <t>ツト</t>
    </rPh>
    <rPh sb="73" eb="75">
      <t>リヨウ</t>
    </rPh>
    <rPh sb="75" eb="76">
      <t>シャ</t>
    </rPh>
    <rPh sb="77" eb="79">
      <t>カゾク</t>
    </rPh>
    <rPh sb="80" eb="82">
      <t>テキセツ</t>
    </rPh>
    <rPh sb="83" eb="85">
      <t>ソウダン</t>
    </rPh>
    <rPh sb="85" eb="86">
      <t>オヨ</t>
    </rPh>
    <rPh sb="87" eb="89">
      <t>ジョゲン</t>
    </rPh>
    <rPh sb="90" eb="91">
      <t>オコナ</t>
    </rPh>
    <phoneticPr fontId="4"/>
  </si>
  <si>
    <t>　訪問看護サービスの提供にあたっては、主治医との密接な連携及び定期巡回・随時対応型訪問介護看護計画に基づき、利用者の心身の機能の維持回復を図るよう妥当適切に行っている。</t>
    <rPh sb="1" eb="3">
      <t>ホウモン</t>
    </rPh>
    <rPh sb="3" eb="5">
      <t>カンゴ</t>
    </rPh>
    <rPh sb="10" eb="12">
      <t>テイキョウ</t>
    </rPh>
    <rPh sb="19" eb="22">
      <t>シュジイ</t>
    </rPh>
    <rPh sb="24" eb="26">
      <t>ミッセツ</t>
    </rPh>
    <rPh sb="27" eb="29">
      <t>レンケイ</t>
    </rPh>
    <rPh sb="29" eb="30">
      <t>オヨ</t>
    </rPh>
    <rPh sb="31" eb="35">
      <t>テイキジュンカイ</t>
    </rPh>
    <rPh sb="36" eb="47">
      <t>ズイジタイオウガタホウモンカイゴカンゴ</t>
    </rPh>
    <rPh sb="47" eb="49">
      <t>ケイカク</t>
    </rPh>
    <rPh sb="50" eb="51">
      <t>モト</t>
    </rPh>
    <rPh sb="54" eb="56">
      <t>リヨウ</t>
    </rPh>
    <rPh sb="56" eb="57">
      <t>シャ</t>
    </rPh>
    <rPh sb="58" eb="60">
      <t>シンシン</t>
    </rPh>
    <rPh sb="61" eb="63">
      <t>キノウ</t>
    </rPh>
    <rPh sb="64" eb="66">
      <t>イジ</t>
    </rPh>
    <rPh sb="66" eb="68">
      <t>カイフク</t>
    </rPh>
    <rPh sb="69" eb="70">
      <t>ハカ</t>
    </rPh>
    <rPh sb="73" eb="75">
      <t>ダトウ</t>
    </rPh>
    <rPh sb="75" eb="77">
      <t>テキセツ</t>
    </rPh>
    <rPh sb="78" eb="79">
      <t>オコナ</t>
    </rPh>
    <phoneticPr fontId="4"/>
  </si>
  <si>
    <t>　随時訪問サービスの提供にあたっては、定期巡回・随時対応型訪問介護看護計画に基づき、利用者からの随時の通報に迅速・適切に対応し、必要な援助を行っている。</t>
    <rPh sb="1" eb="3">
      <t>ズイジ</t>
    </rPh>
    <rPh sb="3" eb="5">
      <t>ホウモン</t>
    </rPh>
    <rPh sb="10" eb="12">
      <t>テイキョウ</t>
    </rPh>
    <rPh sb="42" eb="44">
      <t>リヨウ</t>
    </rPh>
    <rPh sb="44" eb="45">
      <t>シャ</t>
    </rPh>
    <rPh sb="48" eb="50">
      <t>ズイジ</t>
    </rPh>
    <rPh sb="51" eb="53">
      <t>ツウホウ</t>
    </rPh>
    <rPh sb="54" eb="56">
      <t>ジンソク</t>
    </rPh>
    <rPh sb="57" eb="59">
      <t>テキセツ</t>
    </rPh>
    <rPh sb="60" eb="62">
      <t>タイオウ</t>
    </rPh>
    <rPh sb="64" eb="66">
      <t>ヒツヨウ</t>
    </rPh>
    <rPh sb="67" eb="69">
      <t>エンジョ</t>
    </rPh>
    <rPh sb="70" eb="71">
      <t>オコナ</t>
    </rPh>
    <phoneticPr fontId="4"/>
  </si>
  <si>
    <t>　訪問看護サービスの提供にあたっては、常に利用者の病状、心身の状況及びその置かれている環境の的確な把握に努め、利用者や家族に適切な指導等を行っている。</t>
    <rPh sb="1" eb="3">
      <t>ホウモン</t>
    </rPh>
    <rPh sb="3" eb="5">
      <t>カンゴ</t>
    </rPh>
    <rPh sb="10" eb="12">
      <t>テイキョウ</t>
    </rPh>
    <rPh sb="19" eb="20">
      <t>ツネ</t>
    </rPh>
    <rPh sb="21" eb="24">
      <t>リヨウシャ</t>
    </rPh>
    <rPh sb="25" eb="27">
      <t>ビョウジョウ</t>
    </rPh>
    <rPh sb="28" eb="30">
      <t>シンシン</t>
    </rPh>
    <rPh sb="31" eb="33">
      <t>ジョウキョウ</t>
    </rPh>
    <rPh sb="33" eb="34">
      <t>オヨ</t>
    </rPh>
    <rPh sb="37" eb="38">
      <t>オ</t>
    </rPh>
    <rPh sb="43" eb="45">
      <t>カンキョウ</t>
    </rPh>
    <rPh sb="46" eb="48">
      <t>テキカク</t>
    </rPh>
    <rPh sb="49" eb="51">
      <t>ハアク</t>
    </rPh>
    <rPh sb="52" eb="53">
      <t>ツト</t>
    </rPh>
    <rPh sb="55" eb="58">
      <t>リヨウシャ</t>
    </rPh>
    <rPh sb="59" eb="61">
      <t>カゾク</t>
    </rPh>
    <rPh sb="62" eb="64">
      <t>テキセツ</t>
    </rPh>
    <rPh sb="65" eb="67">
      <t>シドウ</t>
    </rPh>
    <rPh sb="67" eb="68">
      <t>トウ</t>
    </rPh>
    <rPh sb="69" eb="70">
      <t>オコナ</t>
    </rPh>
    <phoneticPr fontId="4"/>
  </si>
  <si>
    <t>　特殊な看護等は行っていない。</t>
    <rPh sb="1" eb="3">
      <t>トクシュ</t>
    </rPh>
    <rPh sb="4" eb="6">
      <t>カンゴ</t>
    </rPh>
    <rPh sb="6" eb="7">
      <t>トウ</t>
    </rPh>
    <rPh sb="8" eb="9">
      <t>オコナ</t>
    </rPh>
    <phoneticPr fontId="4"/>
  </si>
  <si>
    <t>　サービスの提供に当たっては、懇切丁寧に行うことを旨とし、利用者又はその家族に対し、サービスの提供方法等について、理解しやすいように説明を行っている。</t>
    <phoneticPr fontId="4"/>
  </si>
  <si>
    <t>　介護技術及び医学の進歩に対応し、適切な介護技術及び看護技術をもってサービスの提供を行っている。</t>
    <rPh sb="5" eb="6">
      <t>オヨ</t>
    </rPh>
    <rPh sb="7" eb="9">
      <t>イガク</t>
    </rPh>
    <rPh sb="24" eb="25">
      <t>オヨ</t>
    </rPh>
    <rPh sb="26" eb="28">
      <t>カンゴ</t>
    </rPh>
    <rPh sb="28" eb="30">
      <t>ギジュツ</t>
    </rPh>
    <phoneticPr fontId="4"/>
  </si>
  <si>
    <t>（１６）　主治の医師との関係</t>
    <rPh sb="5" eb="6">
      <t>シュ</t>
    </rPh>
    <rPh sb="6" eb="7">
      <t>チ</t>
    </rPh>
    <rPh sb="8" eb="10">
      <t>イシ</t>
    </rPh>
    <rPh sb="12" eb="14">
      <t>カンケイ</t>
    </rPh>
    <phoneticPr fontId="4"/>
  </si>
  <si>
    <t>　事業所の常勤看護師等は、主治医の指示に基づき適切な訪問看護サービスが行われるよう必要な管理をしている。</t>
    <rPh sb="1" eb="4">
      <t>ジギョウショ</t>
    </rPh>
    <rPh sb="5" eb="7">
      <t>ジョウキン</t>
    </rPh>
    <rPh sb="7" eb="10">
      <t>カンゴシ</t>
    </rPh>
    <rPh sb="10" eb="11">
      <t>トウ</t>
    </rPh>
    <rPh sb="13" eb="16">
      <t>シュジイ</t>
    </rPh>
    <rPh sb="17" eb="19">
      <t>シジ</t>
    </rPh>
    <rPh sb="20" eb="21">
      <t>モト</t>
    </rPh>
    <rPh sb="23" eb="25">
      <t>テキセツ</t>
    </rPh>
    <rPh sb="26" eb="28">
      <t>ホウモン</t>
    </rPh>
    <rPh sb="28" eb="30">
      <t>カンゴ</t>
    </rPh>
    <rPh sb="35" eb="36">
      <t>オコナ</t>
    </rPh>
    <rPh sb="41" eb="43">
      <t>ヒツヨウ</t>
    </rPh>
    <rPh sb="44" eb="46">
      <t>カンリ</t>
    </rPh>
    <phoneticPr fontId="4"/>
  </si>
  <si>
    <t>　訪問看護サービスの提供の開始に際し、主治医の指示を文書で受けている。</t>
    <rPh sb="1" eb="3">
      <t>ホウモン</t>
    </rPh>
    <rPh sb="3" eb="5">
      <t>カンゴ</t>
    </rPh>
    <rPh sb="10" eb="12">
      <t>テイキョウ</t>
    </rPh>
    <rPh sb="13" eb="15">
      <t>カイシ</t>
    </rPh>
    <rPh sb="16" eb="17">
      <t>サイ</t>
    </rPh>
    <rPh sb="19" eb="22">
      <t>シュジイ</t>
    </rPh>
    <rPh sb="23" eb="25">
      <t>シジ</t>
    </rPh>
    <rPh sb="26" eb="28">
      <t>ブンショ</t>
    </rPh>
    <rPh sb="29" eb="30">
      <t>ウ</t>
    </rPh>
    <phoneticPr fontId="4"/>
  </si>
  <si>
    <t>　定期巡回・随時対応型訪問介護看護計画及び訪問看護報告書を主治医に提出している。</t>
    <rPh sb="1" eb="5">
      <t>テイキジュンカイ</t>
    </rPh>
    <rPh sb="6" eb="17">
      <t>ズイジタイオウガタホウモンカイゴカンゴ</t>
    </rPh>
    <rPh sb="17" eb="19">
      <t>ケイカク</t>
    </rPh>
    <rPh sb="19" eb="20">
      <t>オヨ</t>
    </rPh>
    <rPh sb="21" eb="23">
      <t>ホウモン</t>
    </rPh>
    <rPh sb="23" eb="25">
      <t>カンゴ</t>
    </rPh>
    <rPh sb="25" eb="28">
      <t>ホウコクショ</t>
    </rPh>
    <rPh sb="29" eb="32">
      <t>シュジイ</t>
    </rPh>
    <rPh sb="33" eb="35">
      <t>テイシュツ</t>
    </rPh>
    <phoneticPr fontId="4"/>
  </si>
  <si>
    <t>　計画作成責任者は、利用者の日常生活全般の状況及び希望を踏まえて、定期巡回サービス及び随時訪問サービスの目標、当該目標を達成するための具体的なサービスの内容等を記載した定期巡回・随時対応型訪問介護看護計画を作成している。</t>
    <rPh sb="14" eb="16">
      <t>ニチジョウ</t>
    </rPh>
    <rPh sb="16" eb="18">
      <t>セイカツ</t>
    </rPh>
    <rPh sb="18" eb="20">
      <t>ゼンパン</t>
    </rPh>
    <rPh sb="21" eb="23">
      <t>ジョウキョウ</t>
    </rPh>
    <rPh sb="23" eb="24">
      <t>オヨ</t>
    </rPh>
    <rPh sb="25" eb="27">
      <t>キボウ</t>
    </rPh>
    <rPh sb="28" eb="29">
      <t>フ</t>
    </rPh>
    <rPh sb="33" eb="35">
      <t>テイキ</t>
    </rPh>
    <rPh sb="35" eb="37">
      <t>ジュンカイ</t>
    </rPh>
    <rPh sb="41" eb="42">
      <t>オヨ</t>
    </rPh>
    <rPh sb="43" eb="45">
      <t>ズイジ</t>
    </rPh>
    <rPh sb="45" eb="47">
      <t>ホウモン</t>
    </rPh>
    <rPh sb="52" eb="54">
      <t>モクヒョウ</t>
    </rPh>
    <rPh sb="78" eb="79">
      <t>トウ</t>
    </rPh>
    <rPh sb="84" eb="88">
      <t>テイキジュンカイ</t>
    </rPh>
    <rPh sb="89" eb="100">
      <t>ズイジタイオウガタホウモンカイゴカンゴ</t>
    </rPh>
    <rPh sb="103" eb="105">
      <t>サクセイ</t>
    </rPh>
    <phoneticPr fontId="4"/>
  </si>
  <si>
    <t>　居宅サービス計画が作成されている場合は、当該計画の内容に沿って定期巡回・随時対応型訪問介護看護計画を作成している。</t>
    <rPh sb="1" eb="3">
      <t>キョタク</t>
    </rPh>
    <rPh sb="7" eb="9">
      <t>ケイカク</t>
    </rPh>
    <rPh sb="32" eb="36">
      <t>テイキジュンカイ</t>
    </rPh>
    <rPh sb="37" eb="48">
      <t>ズイジタイオウガタホウモンカイゴカンゴ</t>
    </rPh>
    <phoneticPr fontId="4"/>
  </si>
  <si>
    <t>　計画作成責任者が、サービスを提供する日時やサービス内容を決定する場合は、定期巡回・随時対応型訪問介護看護計画を当該利用者を担当する介護支援専門員に提出している。</t>
    <rPh sb="1" eb="3">
      <t>ケイカク</t>
    </rPh>
    <rPh sb="3" eb="5">
      <t>サクセイ</t>
    </rPh>
    <rPh sb="5" eb="8">
      <t>セキニンシャ</t>
    </rPh>
    <rPh sb="15" eb="17">
      <t>テイキョウ</t>
    </rPh>
    <rPh sb="19" eb="21">
      <t>ニチジ</t>
    </rPh>
    <rPh sb="26" eb="28">
      <t>ナイヨウ</t>
    </rPh>
    <rPh sb="29" eb="31">
      <t>ケッテイ</t>
    </rPh>
    <rPh sb="33" eb="35">
      <t>バアイ</t>
    </rPh>
    <rPh sb="37" eb="41">
      <t>テイキジュンカイ</t>
    </rPh>
    <rPh sb="42" eb="53">
      <t>ズイジタイオウガタホウモンカイゴカンゴ</t>
    </rPh>
    <rPh sb="56" eb="58">
      <t>トウガイ</t>
    </rPh>
    <rPh sb="58" eb="61">
      <t>リヨウシャ</t>
    </rPh>
    <rPh sb="62" eb="64">
      <t>タントウ</t>
    </rPh>
    <rPh sb="66" eb="68">
      <t>カイゴ</t>
    </rPh>
    <rPh sb="68" eb="70">
      <t>シエン</t>
    </rPh>
    <rPh sb="70" eb="73">
      <t>センモンイン</t>
    </rPh>
    <rPh sb="74" eb="76">
      <t>テイシュツ</t>
    </rPh>
    <phoneticPr fontId="4"/>
  </si>
  <si>
    <t>　定期巡回・随時対応型訪問介護看護計画の作成後においても、サービスの実施状況の把握を行い、必要に応じて計画の変更を行っている。</t>
    <rPh sb="1" eb="5">
      <t>テイキジュンカイ</t>
    </rPh>
    <rPh sb="6" eb="17">
      <t>ズイジタイオウガタホウモンカイゴカンゴ</t>
    </rPh>
    <rPh sb="39" eb="41">
      <t>ハアク</t>
    </rPh>
    <phoneticPr fontId="4"/>
  </si>
  <si>
    <t>　訪問看護サービスを行う保健師又は看護師(准看護師は除く)は、訪問看護サービスを行った日や提供した看護内容等を記載した訪問看護報告書を作成している。</t>
    <rPh sb="1" eb="3">
      <t>ホウモン</t>
    </rPh>
    <rPh sb="3" eb="5">
      <t>カンゴ</t>
    </rPh>
    <rPh sb="10" eb="11">
      <t>オコナ</t>
    </rPh>
    <rPh sb="12" eb="15">
      <t>ホケンシ</t>
    </rPh>
    <rPh sb="15" eb="16">
      <t>マタ</t>
    </rPh>
    <rPh sb="17" eb="20">
      <t>カンゴシ</t>
    </rPh>
    <rPh sb="21" eb="22">
      <t>ジュン</t>
    </rPh>
    <rPh sb="22" eb="25">
      <t>カンゴシ</t>
    </rPh>
    <rPh sb="26" eb="27">
      <t>ノゾ</t>
    </rPh>
    <rPh sb="31" eb="33">
      <t>ホウモン</t>
    </rPh>
    <rPh sb="33" eb="35">
      <t>カンゴ</t>
    </rPh>
    <rPh sb="40" eb="41">
      <t>オコナ</t>
    </rPh>
    <rPh sb="43" eb="44">
      <t>ヒ</t>
    </rPh>
    <rPh sb="45" eb="47">
      <t>テイキョウ</t>
    </rPh>
    <rPh sb="49" eb="51">
      <t>カンゴ</t>
    </rPh>
    <rPh sb="51" eb="53">
      <t>ナイヨウ</t>
    </rPh>
    <rPh sb="53" eb="54">
      <t>トウ</t>
    </rPh>
    <rPh sb="55" eb="57">
      <t>キサイ</t>
    </rPh>
    <rPh sb="59" eb="61">
      <t>ホウモン</t>
    </rPh>
    <rPh sb="61" eb="63">
      <t>カンゴ</t>
    </rPh>
    <rPh sb="63" eb="66">
      <t>ホウコクショ</t>
    </rPh>
    <rPh sb="67" eb="69">
      <t>サクセイ</t>
    </rPh>
    <phoneticPr fontId="4"/>
  </si>
  <si>
    <t>　居宅介護支援事業所から求めがあった場合は、定期巡回・随時対応型訪問介護看護計画を提供している。</t>
    <rPh sb="1" eb="3">
      <t>キョタク</t>
    </rPh>
    <rPh sb="3" eb="5">
      <t>カイゴ</t>
    </rPh>
    <rPh sb="5" eb="7">
      <t>シエン</t>
    </rPh>
    <rPh sb="7" eb="10">
      <t>ジギョウショ</t>
    </rPh>
    <rPh sb="12" eb="13">
      <t>モト</t>
    </rPh>
    <rPh sb="18" eb="20">
      <t>バアイ</t>
    </rPh>
    <rPh sb="22" eb="26">
      <t>テイキジュンカイ</t>
    </rPh>
    <rPh sb="27" eb="38">
      <t>ズイジタイオウガタホウモンカイゴカンゴ</t>
    </rPh>
    <rPh sb="41" eb="43">
      <t>テイキョウ</t>
    </rPh>
    <phoneticPr fontId="4"/>
  </si>
  <si>
    <t>（１８）　同居家族に対するサービス提供の禁止</t>
    <rPh sb="5" eb="7">
      <t>ドウキョ</t>
    </rPh>
    <rPh sb="7" eb="9">
      <t>カゾク</t>
    </rPh>
    <rPh sb="10" eb="11">
      <t>タイ</t>
    </rPh>
    <rPh sb="17" eb="19">
      <t>テイキョウ</t>
    </rPh>
    <rPh sb="20" eb="22">
      <t>キンシ</t>
    </rPh>
    <phoneticPr fontId="4"/>
  </si>
  <si>
    <t>　従業者に、その同居家族である利用者に対するサービス提供をさせていない。</t>
    <rPh sb="1" eb="4">
      <t>ジュウギョウシャ</t>
    </rPh>
    <rPh sb="8" eb="10">
      <t>ドウキョ</t>
    </rPh>
    <rPh sb="10" eb="12">
      <t>カゾク</t>
    </rPh>
    <rPh sb="15" eb="17">
      <t>リヨウ</t>
    </rPh>
    <rPh sb="17" eb="18">
      <t>シャ</t>
    </rPh>
    <rPh sb="19" eb="20">
      <t>タイ</t>
    </rPh>
    <rPh sb="26" eb="28">
      <t>テイキョウ</t>
    </rPh>
    <phoneticPr fontId="4"/>
  </si>
  <si>
    <t>（１９）　利用者に関する市町村への通知</t>
    <phoneticPr fontId="4"/>
  </si>
  <si>
    <t>　問１の従業者が看護職員である場合は、必要に応じて臨時応急の手当てを行っている。</t>
    <rPh sb="1" eb="2">
      <t>トイ</t>
    </rPh>
    <rPh sb="4" eb="7">
      <t>ジュウギョウシャ</t>
    </rPh>
    <rPh sb="8" eb="10">
      <t>カンゴ</t>
    </rPh>
    <rPh sb="10" eb="12">
      <t>ショクイン</t>
    </rPh>
    <rPh sb="15" eb="17">
      <t>バアイ</t>
    </rPh>
    <rPh sb="19" eb="21">
      <t>ヒツヨウ</t>
    </rPh>
    <rPh sb="22" eb="23">
      <t>オウ</t>
    </rPh>
    <rPh sb="25" eb="27">
      <t>リンジ</t>
    </rPh>
    <rPh sb="27" eb="29">
      <t>オウキュウ</t>
    </rPh>
    <rPh sb="30" eb="32">
      <t>テア</t>
    </rPh>
    <rPh sb="34" eb="35">
      <t>オコナ</t>
    </rPh>
    <phoneticPr fontId="4"/>
  </si>
  <si>
    <t>（２１）　管理者等の責務</t>
    <rPh sb="5" eb="8">
      <t>カンリシャ</t>
    </rPh>
    <rPh sb="8" eb="9">
      <t>トウ</t>
    </rPh>
    <rPh sb="10" eb="12">
      <t>セキム</t>
    </rPh>
    <phoneticPr fontId="4"/>
  </si>
  <si>
    <t>　計画作成責任者は、利用申込に係る調整及びサービスの内容を管理を行っている。</t>
    <rPh sb="1" eb="8">
      <t>ケイカクサクセイセキニンシャ</t>
    </rPh>
    <rPh sb="10" eb="12">
      <t>リヨウ</t>
    </rPh>
    <rPh sb="12" eb="14">
      <t>モウシコミ</t>
    </rPh>
    <rPh sb="15" eb="16">
      <t>カカ</t>
    </rPh>
    <rPh sb="17" eb="19">
      <t>チョウセイ</t>
    </rPh>
    <rPh sb="19" eb="20">
      <t>オヨ</t>
    </rPh>
    <rPh sb="26" eb="28">
      <t>ナイヨウ</t>
    </rPh>
    <rPh sb="29" eb="31">
      <t>カンリ</t>
    </rPh>
    <rPh sb="32" eb="33">
      <t>オコナ</t>
    </rPh>
    <phoneticPr fontId="4"/>
  </si>
  <si>
    <t>　指定定期巡回・随時対応型訪問介護看護事業所ごとに、次に掲げる事業の運営についての重要事項に関する規程を定めている。</t>
    <rPh sb="1" eb="3">
      <t>シテイ</t>
    </rPh>
    <rPh sb="3" eb="7">
      <t>テイキジュンカイ</t>
    </rPh>
    <rPh sb="8" eb="19">
      <t>ズイジタイオウガタホウモンカイゴカンゴ</t>
    </rPh>
    <rPh sb="19" eb="22">
      <t>ジギョウショ</t>
    </rPh>
    <phoneticPr fontId="4"/>
  </si>
  <si>
    <t>　指定定期巡回・随時対応型訪問介護看護事業所の従業者によってサービスを提供している。</t>
    <rPh sb="1" eb="3">
      <t>シテイ</t>
    </rPh>
    <rPh sb="3" eb="7">
      <t>テイキジュンカイ</t>
    </rPh>
    <rPh sb="8" eb="19">
      <t>ズイジタイオウガタホウモンカイゴカンゴ</t>
    </rPh>
    <rPh sb="19" eb="22">
      <t>ジギョウトコロ</t>
    </rPh>
    <rPh sb="23" eb="26">
      <t>ジュウギョウシャ</t>
    </rPh>
    <phoneticPr fontId="4"/>
  </si>
  <si>
    <t>　問４にかかわらず、他の訪問介護事業所、夜間対応型訪問介護事業所、訪問看護事業所に事業の一部を委託する場合は、委託料、利用者情報の取扱い方法、委託するサービスの具体的な実施方法、事故発生時の責任の所在、緊急時等の対応方法等について定めた委託契約を締結している。</t>
    <rPh sb="1" eb="2">
      <t>トイ</t>
    </rPh>
    <rPh sb="10" eb="11">
      <t>タ</t>
    </rPh>
    <rPh sb="12" eb="14">
      <t>ホウモン</t>
    </rPh>
    <rPh sb="14" eb="16">
      <t>カイゴ</t>
    </rPh>
    <rPh sb="16" eb="19">
      <t>ジギョウショ</t>
    </rPh>
    <rPh sb="20" eb="22">
      <t>ヤカン</t>
    </rPh>
    <rPh sb="22" eb="25">
      <t>タイオウガタ</t>
    </rPh>
    <rPh sb="25" eb="27">
      <t>ホウモン</t>
    </rPh>
    <rPh sb="27" eb="29">
      <t>カイゴ</t>
    </rPh>
    <rPh sb="29" eb="32">
      <t>ジギョウショ</t>
    </rPh>
    <rPh sb="33" eb="35">
      <t>ホウモン</t>
    </rPh>
    <rPh sb="35" eb="37">
      <t>カンゴ</t>
    </rPh>
    <rPh sb="37" eb="39">
      <t>ジギョウ</t>
    </rPh>
    <rPh sb="39" eb="40">
      <t>ショ</t>
    </rPh>
    <rPh sb="41" eb="43">
      <t>ジギョウ</t>
    </rPh>
    <rPh sb="44" eb="46">
      <t>イチブ</t>
    </rPh>
    <rPh sb="47" eb="49">
      <t>イタク</t>
    </rPh>
    <rPh sb="51" eb="53">
      <t>バアイ</t>
    </rPh>
    <rPh sb="55" eb="58">
      <t>イタクリョウ</t>
    </rPh>
    <rPh sb="59" eb="62">
      <t>リヨウシャ</t>
    </rPh>
    <rPh sb="62" eb="64">
      <t>ジョウホウ</t>
    </rPh>
    <rPh sb="65" eb="67">
      <t>トリアツカ</t>
    </rPh>
    <rPh sb="68" eb="70">
      <t>ホウホウ</t>
    </rPh>
    <rPh sb="71" eb="73">
      <t>イタク</t>
    </rPh>
    <rPh sb="80" eb="83">
      <t>グタイテキ</t>
    </rPh>
    <rPh sb="84" eb="86">
      <t>ジッシ</t>
    </rPh>
    <rPh sb="86" eb="88">
      <t>ホウホウ</t>
    </rPh>
    <rPh sb="89" eb="91">
      <t>ジコ</t>
    </rPh>
    <rPh sb="91" eb="93">
      <t>ハッセイ</t>
    </rPh>
    <rPh sb="93" eb="94">
      <t>ジ</t>
    </rPh>
    <rPh sb="95" eb="97">
      <t>セキニン</t>
    </rPh>
    <rPh sb="98" eb="100">
      <t>ショザイ</t>
    </rPh>
    <rPh sb="101" eb="104">
      <t>キンキュウジ</t>
    </rPh>
    <rPh sb="104" eb="105">
      <t>トウ</t>
    </rPh>
    <rPh sb="106" eb="108">
      <t>タイオウ</t>
    </rPh>
    <rPh sb="108" eb="110">
      <t>ホウホウ</t>
    </rPh>
    <rPh sb="110" eb="111">
      <t>トウ</t>
    </rPh>
    <rPh sb="115" eb="116">
      <t>サダ</t>
    </rPh>
    <rPh sb="118" eb="120">
      <t>イタク</t>
    </rPh>
    <rPh sb="123" eb="125">
      <t>テイケツ</t>
    </rPh>
    <phoneticPr fontId="4"/>
  </si>
  <si>
    <t>　従業者の資質の向上のために、その研修の機会を確保している。</t>
    <rPh sb="1" eb="4">
      <t>ジュウギョウシャ</t>
    </rPh>
    <phoneticPr fontId="4"/>
  </si>
  <si>
    <t>　従業者の清潔の保持及び健康状態について、必要な管理を行っている。</t>
    <rPh sb="1" eb="4">
      <t>ジュウギョウシャ</t>
    </rPh>
    <rPh sb="5" eb="7">
      <t>セイケツ</t>
    </rPh>
    <rPh sb="8" eb="10">
      <t>ホジ</t>
    </rPh>
    <rPh sb="10" eb="11">
      <t>オヨ</t>
    </rPh>
    <rPh sb="12" eb="14">
      <t>ケンコウ</t>
    </rPh>
    <rPh sb="14" eb="16">
      <t>ジョウタイ</t>
    </rPh>
    <rPh sb="21" eb="23">
      <t>ヒツヨウ</t>
    </rPh>
    <rPh sb="24" eb="26">
      <t>カンリ</t>
    </rPh>
    <rPh sb="27" eb="28">
      <t>オコナ</t>
    </rPh>
    <phoneticPr fontId="4"/>
  </si>
  <si>
    <t>　事業所の見やすい場所に、運営規程の概要、従業者の勤務体制その他の利用申込者のサービスの選択に資すると認められる重要事項を掲示している。</t>
    <rPh sb="1" eb="4">
      <t>ジギョウトコロ</t>
    </rPh>
    <rPh sb="21" eb="24">
      <t>ジュウギョウシャ</t>
    </rPh>
    <phoneticPr fontId="4"/>
  </si>
  <si>
    <t>　指定定期巡回・随時対応型訪問介護看護事業所について広告をする場合、その内容が虚偽又は誇大なものになっていない。</t>
    <rPh sb="1" eb="3">
      <t>シテイ</t>
    </rPh>
    <rPh sb="3" eb="7">
      <t>テイキジュンカイ</t>
    </rPh>
    <rPh sb="8" eb="19">
      <t>ズイジタイオウガタホウモンカイゴカンゴ</t>
    </rPh>
    <rPh sb="19" eb="22">
      <t>ジギョウトコロ</t>
    </rPh>
    <phoneticPr fontId="4"/>
  </si>
  <si>
    <t>①</t>
    <phoneticPr fontId="4"/>
  </si>
  <si>
    <t>②</t>
    <phoneticPr fontId="4"/>
  </si>
  <si>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4"/>
  </si>
  <si>
    <t>利用者及びその家族に対し、自己評価及び外部評価の結果を提供している。</t>
    <rPh sb="0" eb="2">
      <t>リヨウ</t>
    </rPh>
    <rPh sb="2" eb="3">
      <t>シャ</t>
    </rPh>
    <rPh sb="3" eb="4">
      <t>オヨ</t>
    </rPh>
    <rPh sb="7" eb="9">
      <t>カゾク</t>
    </rPh>
    <rPh sb="10" eb="11">
      <t>タイ</t>
    </rPh>
    <rPh sb="13" eb="15">
      <t>ジコ</t>
    </rPh>
    <rPh sb="15" eb="17">
      <t>ヒョウカ</t>
    </rPh>
    <rPh sb="17" eb="18">
      <t>オヨ</t>
    </rPh>
    <rPh sb="19" eb="21">
      <t>ガイブ</t>
    </rPh>
    <rPh sb="21" eb="23">
      <t>ヒョウカ</t>
    </rPh>
    <rPh sb="24" eb="26">
      <t>ケッカ</t>
    </rPh>
    <rPh sb="27" eb="29">
      <t>テイキョウ</t>
    </rPh>
    <phoneticPr fontId="4"/>
  </si>
  <si>
    <t>　利用者に対する指定定期巡回・随時対応型訪問介護看護の提供に関する次に掲げる記録を整備し、記録の種類に応じて定められた期間保存している。</t>
    <rPh sb="8" eb="10">
      <t>シテイ</t>
    </rPh>
    <rPh sb="10" eb="14">
      <t>テイキジュンカイ</t>
    </rPh>
    <rPh sb="15" eb="26">
      <t>ズイジタイオウガタホウモンカイゴカンゴ</t>
    </rPh>
    <rPh sb="45" eb="47">
      <t>キロク</t>
    </rPh>
    <rPh sb="48" eb="50">
      <t>シュルイ</t>
    </rPh>
    <rPh sb="51" eb="52">
      <t>オウ</t>
    </rPh>
    <rPh sb="54" eb="55">
      <t>サダ</t>
    </rPh>
    <rPh sb="59" eb="61">
      <t>キカン</t>
    </rPh>
    <rPh sb="61" eb="63">
      <t>ホゾン</t>
    </rPh>
    <phoneticPr fontId="4"/>
  </si>
  <si>
    <t>　介護給付費の受領の日から５年間保存している。</t>
    <rPh sb="1" eb="3">
      <t>カイゴ</t>
    </rPh>
    <rPh sb="3" eb="5">
      <t>キュウフ</t>
    </rPh>
    <rPh sb="5" eb="6">
      <t>ヒ</t>
    </rPh>
    <rPh sb="7" eb="9">
      <t>ジュリョウ</t>
    </rPh>
    <rPh sb="10" eb="11">
      <t>ヒ</t>
    </rPh>
    <rPh sb="14" eb="16">
      <t>ネンカン</t>
    </rPh>
    <rPh sb="16" eb="18">
      <t>ホゾン</t>
    </rPh>
    <phoneticPr fontId="4"/>
  </si>
  <si>
    <t>　月途中からの利用開始又は月途中での利用終了の場合には、定期巡回・随時対応型訪問介護看護費に係る所定単位数を日割り計算して得た単位数を算定している。</t>
    <rPh sb="28" eb="30">
      <t>テイキ</t>
    </rPh>
    <rPh sb="30" eb="32">
      <t>ジュンカイ</t>
    </rPh>
    <rPh sb="33" eb="35">
      <t>ズイジ</t>
    </rPh>
    <rPh sb="35" eb="38">
      <t>タイオウガタ</t>
    </rPh>
    <rPh sb="38" eb="40">
      <t>ホウモン</t>
    </rPh>
    <rPh sb="40" eb="42">
      <t>カイゴ</t>
    </rPh>
    <rPh sb="42" eb="44">
      <t>カンゴ</t>
    </rPh>
    <rPh sb="44" eb="45">
      <t>ヒ</t>
    </rPh>
    <rPh sb="46" eb="47">
      <t>カカ</t>
    </rPh>
    <rPh sb="48" eb="50">
      <t>ショテイ</t>
    </rPh>
    <rPh sb="50" eb="53">
      <t>タンイスウ</t>
    </rPh>
    <rPh sb="54" eb="56">
      <t>ヒワ</t>
    </rPh>
    <rPh sb="57" eb="59">
      <t>ケイサン</t>
    </rPh>
    <rPh sb="61" eb="62">
      <t>エ</t>
    </rPh>
    <rPh sb="63" eb="66">
      <t>タンイスウ</t>
    </rPh>
    <rPh sb="67" eb="69">
      <t>サンテイ</t>
    </rPh>
    <phoneticPr fontId="4"/>
  </si>
  <si>
    <t>　利用者が、短期入所生活介護、短期入所療養介護、特定施設入居者生活介護、夜間対応型訪問介護、小規模多機能型居宅介護、認知症対応型共同生活介護、地域密着型特定施設入居者生活介護、地域密着型介護老人福祉施設入所者生活介護、複合型サービス(看護小規模多機能型居宅介護)を受けている間は定期巡回・随時対応型訪問介護看護費を算定していない。</t>
    <rPh sb="1" eb="4">
      <t>リヨウシャ</t>
    </rPh>
    <rPh sb="36" eb="38">
      <t>ヤカン</t>
    </rPh>
    <rPh sb="38" eb="41">
      <t>タイオウガタ</t>
    </rPh>
    <rPh sb="41" eb="43">
      <t>ホウモン</t>
    </rPh>
    <rPh sb="43" eb="45">
      <t>カイゴ</t>
    </rPh>
    <rPh sb="109" eb="112">
      <t>フクゴウガタ</t>
    </rPh>
    <rPh sb="117" eb="119">
      <t>カンゴ</t>
    </rPh>
    <rPh sb="119" eb="122">
      <t>ショウキボ</t>
    </rPh>
    <rPh sb="122" eb="126">
      <t>タキノウガタ</t>
    </rPh>
    <rPh sb="126" eb="128">
      <t>キョタク</t>
    </rPh>
    <rPh sb="128" eb="130">
      <t>カイゴ</t>
    </rPh>
    <rPh sb="139" eb="141">
      <t>テイキ</t>
    </rPh>
    <rPh sb="141" eb="143">
      <t>ジュンカイ</t>
    </rPh>
    <rPh sb="144" eb="146">
      <t>ズイジ</t>
    </rPh>
    <rPh sb="146" eb="149">
      <t>タイオウガタ</t>
    </rPh>
    <rPh sb="149" eb="151">
      <t>ホウモン</t>
    </rPh>
    <rPh sb="151" eb="153">
      <t>カイゴ</t>
    </rPh>
    <rPh sb="153" eb="155">
      <t>カンゴ</t>
    </rPh>
    <rPh sb="155" eb="156">
      <t>ヒ</t>
    </rPh>
    <phoneticPr fontId="4"/>
  </si>
  <si>
    <t>　利用者が、他の定期巡回・随時対応型訪問介護看護事業所からサービスを受けている場合は、定期巡回・随時対応型訪問介護看護費を算定していない。</t>
    <rPh sb="1" eb="4">
      <t>リヨウシャ</t>
    </rPh>
    <rPh sb="6" eb="7">
      <t>タ</t>
    </rPh>
    <rPh sb="8" eb="10">
      <t>テイキ</t>
    </rPh>
    <rPh sb="10" eb="12">
      <t>ジュンカイ</t>
    </rPh>
    <rPh sb="13" eb="15">
      <t>ズイジ</t>
    </rPh>
    <rPh sb="15" eb="18">
      <t>タイオウガタ</t>
    </rPh>
    <rPh sb="18" eb="20">
      <t>ホウモン</t>
    </rPh>
    <rPh sb="20" eb="22">
      <t>カイゴ</t>
    </rPh>
    <rPh sb="22" eb="24">
      <t>カンゴ</t>
    </rPh>
    <rPh sb="24" eb="27">
      <t>ジギョウショ</t>
    </rPh>
    <rPh sb="34" eb="35">
      <t>ウ</t>
    </rPh>
    <rPh sb="39" eb="41">
      <t>バアイ</t>
    </rPh>
    <rPh sb="43" eb="45">
      <t>テイキ</t>
    </rPh>
    <rPh sb="45" eb="47">
      <t>ジュンカイ</t>
    </rPh>
    <rPh sb="48" eb="50">
      <t>ズイジ</t>
    </rPh>
    <rPh sb="50" eb="53">
      <t>タイオウガタ</t>
    </rPh>
    <rPh sb="53" eb="55">
      <t>ホウモン</t>
    </rPh>
    <rPh sb="55" eb="57">
      <t>カイゴ</t>
    </rPh>
    <rPh sb="57" eb="59">
      <t>カンゴ</t>
    </rPh>
    <rPh sb="59" eb="60">
      <t>ヒ</t>
    </rPh>
    <phoneticPr fontId="4"/>
  </si>
  <si>
    <t>（１）　通所系サービス及び短期入所系サービスを利用した場合</t>
    <rPh sb="4" eb="6">
      <t>ツウショ</t>
    </rPh>
    <rPh sb="6" eb="7">
      <t>ケイ</t>
    </rPh>
    <rPh sb="11" eb="12">
      <t>オヨ</t>
    </rPh>
    <rPh sb="13" eb="15">
      <t>タンキ</t>
    </rPh>
    <rPh sb="15" eb="17">
      <t>ニュウショ</t>
    </rPh>
    <rPh sb="17" eb="18">
      <t>ケイ</t>
    </rPh>
    <rPh sb="23" eb="25">
      <t>リヨウ</t>
    </rPh>
    <rPh sb="27" eb="29">
      <t>バアイ</t>
    </rPh>
    <phoneticPr fontId="4"/>
  </si>
  <si>
    <t>　問２の場合、退所日は短期入所系サービスの利用日数には含めていない。</t>
    <rPh sb="1" eb="2">
      <t>トイ</t>
    </rPh>
    <rPh sb="4" eb="6">
      <t>バアイ</t>
    </rPh>
    <rPh sb="7" eb="9">
      <t>タイショ</t>
    </rPh>
    <rPh sb="9" eb="10">
      <t>ビ</t>
    </rPh>
    <rPh sb="11" eb="13">
      <t>タンキ</t>
    </rPh>
    <rPh sb="13" eb="15">
      <t>ニュウショ</t>
    </rPh>
    <rPh sb="15" eb="16">
      <t>ケイ</t>
    </rPh>
    <rPh sb="21" eb="23">
      <t>リヨウ</t>
    </rPh>
    <rPh sb="23" eb="25">
      <t>ニッスウ</t>
    </rPh>
    <rPh sb="27" eb="28">
      <t>フク</t>
    </rPh>
    <phoneticPr fontId="4"/>
  </si>
  <si>
    <t>（２）　訪問看護サービスを利用した場合</t>
    <rPh sb="4" eb="6">
      <t>ホウモン</t>
    </rPh>
    <rPh sb="6" eb="8">
      <t>カンゴ</t>
    </rPh>
    <rPh sb="13" eb="15">
      <t>リヨウ</t>
    </rPh>
    <rPh sb="17" eb="19">
      <t>バアイ</t>
    </rPh>
    <phoneticPr fontId="4"/>
  </si>
  <si>
    <t>　准看護師が訪問看護サービスを行った場合は、所定単位数の98/100に相当する単位数を算定している。</t>
    <rPh sb="1" eb="2">
      <t>ジュン</t>
    </rPh>
    <rPh sb="2" eb="5">
      <t>カンゴシ</t>
    </rPh>
    <rPh sb="6" eb="8">
      <t>ホウモン</t>
    </rPh>
    <rPh sb="8" eb="10">
      <t>カンゴ</t>
    </rPh>
    <rPh sb="15" eb="16">
      <t>オコナ</t>
    </rPh>
    <rPh sb="18" eb="20">
      <t>バアイ</t>
    </rPh>
    <rPh sb="22" eb="24">
      <t>ショテイ</t>
    </rPh>
    <rPh sb="24" eb="27">
      <t>タンイスウ</t>
    </rPh>
    <rPh sb="35" eb="37">
      <t>ソウトウ</t>
    </rPh>
    <rPh sb="39" eb="42">
      <t>タンイスウ</t>
    </rPh>
    <rPh sb="43" eb="45">
      <t>サンテイ</t>
    </rPh>
    <phoneticPr fontId="4"/>
  </si>
  <si>
    <t>　末期の悪性腫瘍その他厚生労働大臣が定める疾病等の患者については、訪問看護サービス利用者に係る定期巡回・随時対応型訪問介護看護費は算定していない（医療保険の給付の対象としている）。</t>
    <rPh sb="1" eb="3">
      <t>マッキ</t>
    </rPh>
    <rPh sb="4" eb="6">
      <t>アクセイ</t>
    </rPh>
    <rPh sb="6" eb="8">
      <t>シュヨウ</t>
    </rPh>
    <rPh sb="10" eb="11">
      <t>タ</t>
    </rPh>
    <rPh sb="11" eb="13">
      <t>コウセイ</t>
    </rPh>
    <rPh sb="13" eb="15">
      <t>ロウドウ</t>
    </rPh>
    <rPh sb="15" eb="17">
      <t>ダイジン</t>
    </rPh>
    <rPh sb="18" eb="19">
      <t>サダ</t>
    </rPh>
    <rPh sb="21" eb="23">
      <t>シッペイ</t>
    </rPh>
    <rPh sb="23" eb="24">
      <t>トウ</t>
    </rPh>
    <rPh sb="25" eb="27">
      <t>カンジャ</t>
    </rPh>
    <rPh sb="33" eb="35">
      <t>ホウモン</t>
    </rPh>
    <rPh sb="35" eb="37">
      <t>カンゴ</t>
    </rPh>
    <rPh sb="41" eb="44">
      <t>リヨウシャ</t>
    </rPh>
    <rPh sb="45" eb="46">
      <t>カカ</t>
    </rPh>
    <rPh sb="47" eb="51">
      <t>テイキジュンカイ</t>
    </rPh>
    <rPh sb="52" eb="63">
      <t>ズイジタイオウガタホウモンカイゴカンゴ</t>
    </rPh>
    <rPh sb="63" eb="64">
      <t>ヒ</t>
    </rPh>
    <rPh sb="65" eb="67">
      <t>サンテイ</t>
    </rPh>
    <rPh sb="73" eb="75">
      <t>イリョウ</t>
    </rPh>
    <rPh sb="75" eb="77">
      <t>ホケン</t>
    </rPh>
    <rPh sb="78" eb="80">
      <t>キュウフ</t>
    </rPh>
    <rPh sb="81" eb="83">
      <t>タイショウ</t>
    </rPh>
    <phoneticPr fontId="4"/>
  </si>
  <si>
    <t>　月途中に医療保険の給付対象となる期間がある場合は、医療保険の給付対象となる期間に応じて定期巡回・随時対応型訪問介護看護費を日割り計算している。</t>
    <rPh sb="1" eb="2">
      <t>ツキ</t>
    </rPh>
    <rPh sb="2" eb="4">
      <t>トチュウ</t>
    </rPh>
    <rPh sb="5" eb="7">
      <t>イリョウ</t>
    </rPh>
    <rPh sb="7" eb="9">
      <t>ホケン</t>
    </rPh>
    <rPh sb="10" eb="12">
      <t>キュウフ</t>
    </rPh>
    <rPh sb="12" eb="14">
      <t>タイショウ</t>
    </rPh>
    <rPh sb="17" eb="19">
      <t>キカン</t>
    </rPh>
    <rPh sb="22" eb="24">
      <t>バアイ</t>
    </rPh>
    <rPh sb="26" eb="28">
      <t>イリョウ</t>
    </rPh>
    <rPh sb="28" eb="30">
      <t>ホケン</t>
    </rPh>
    <rPh sb="31" eb="33">
      <t>キュウフ</t>
    </rPh>
    <rPh sb="33" eb="35">
      <t>タイショウ</t>
    </rPh>
    <rPh sb="38" eb="40">
      <t>キカン</t>
    </rPh>
    <rPh sb="41" eb="42">
      <t>オウ</t>
    </rPh>
    <rPh sb="44" eb="48">
      <t>テイキジュンカイ</t>
    </rPh>
    <rPh sb="49" eb="60">
      <t>ズイジタイオウガタホウモンカイゴカンゴ</t>
    </rPh>
    <rPh sb="60" eb="61">
      <t>ヒ</t>
    </rPh>
    <rPh sb="62" eb="64">
      <t>ヒワ</t>
    </rPh>
    <rPh sb="65" eb="67">
      <t>ケイサン</t>
    </rPh>
    <phoneticPr fontId="4"/>
  </si>
  <si>
    <t>（３）　月途中からの利用開始又は月途中での利用終了の場合</t>
    <rPh sb="14" eb="15">
      <t>マタ</t>
    </rPh>
    <rPh sb="16" eb="17">
      <t>ツキ</t>
    </rPh>
    <rPh sb="17" eb="19">
      <t>トチュウ</t>
    </rPh>
    <rPh sb="21" eb="23">
      <t>リヨウ</t>
    </rPh>
    <rPh sb="23" eb="25">
      <t>シュウリョウ</t>
    </rPh>
    <rPh sb="26" eb="28">
      <t>バアイ</t>
    </rPh>
    <phoneticPr fontId="4"/>
  </si>
  <si>
    <t>（４）　他サービス等との関係</t>
    <rPh sb="4" eb="5">
      <t>タ</t>
    </rPh>
    <rPh sb="9" eb="10">
      <t>トウ</t>
    </rPh>
    <rPh sb="12" eb="14">
      <t>カンケイ</t>
    </rPh>
    <phoneticPr fontId="4"/>
  </si>
  <si>
    <t>問3</t>
    <rPh sb="0" eb="1">
      <t>トイ</t>
    </rPh>
    <phoneticPr fontId="4"/>
  </si>
  <si>
    <t>問4</t>
    <rPh sb="0" eb="1">
      <t>トイ</t>
    </rPh>
    <phoneticPr fontId="4"/>
  </si>
  <si>
    <t>問5</t>
    <rPh sb="0" eb="1">
      <t>トイ</t>
    </rPh>
    <phoneticPr fontId="4"/>
  </si>
  <si>
    <t>問6</t>
    <rPh sb="0" eb="1">
      <t>トイ</t>
    </rPh>
    <phoneticPr fontId="4"/>
  </si>
  <si>
    <t>イ</t>
    <phoneticPr fontId="4"/>
  </si>
  <si>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4"/>
  </si>
  <si>
    <t>点滴注射を週３日以上行う必要があると認められる状態</t>
    <phoneticPr fontId="4"/>
  </si>
  <si>
    <t>　１人の利用者に対し、１か所の事業所に限り算定している。</t>
    <phoneticPr fontId="4"/>
  </si>
  <si>
    <t>　訪問の際、症状が重篤であった場合には、速やかに医師による診療を受けることができるよう必要な支援を行っている。</t>
    <phoneticPr fontId="4"/>
  </si>
  <si>
    <t>　ターミナルケアの提供においては、次に掲げる事項を訪問看護記録書に記録している。　</t>
    <phoneticPr fontId="4"/>
  </si>
  <si>
    <t>ア</t>
    <phoneticPr fontId="4"/>
  </si>
  <si>
    <t>終末期の身体症状の変化及びこれに対する看護についての記録</t>
    <phoneticPr fontId="4"/>
  </si>
  <si>
    <t>療養や死別に関する利用者及び家族の精神的な状態の変化及びこれに対するケアの経過についての記録</t>
    <phoneticPr fontId="4"/>
  </si>
  <si>
    <t>ウ</t>
    <phoneticPr fontId="4"/>
  </si>
  <si>
    <t>　次に掲げる利用者に対して、訪問看護サービスの実施に関する計画的な管理を行った場合に加算(Ⅰ)を算定している。</t>
    <rPh sb="1" eb="2">
      <t>ツギ</t>
    </rPh>
    <rPh sb="3" eb="4">
      <t>カカ</t>
    </rPh>
    <rPh sb="42" eb="44">
      <t>カサン</t>
    </rPh>
    <phoneticPr fontId="4"/>
  </si>
  <si>
    <t>・</t>
    <phoneticPr fontId="4"/>
  </si>
  <si>
    <t>　次に掲げる利用者に対して、訪問看護サービスの実施に関する計画的な管理を行った場合に加算(Ⅱ)を算定している。</t>
    <rPh sb="1" eb="2">
      <t>ツギ</t>
    </rPh>
    <rPh sb="3" eb="4">
      <t>カカ</t>
    </rPh>
    <rPh sb="42" eb="44">
      <t>カサン</t>
    </rPh>
    <phoneticPr fontId="4"/>
  </si>
  <si>
    <t>・</t>
    <phoneticPr fontId="4"/>
  </si>
  <si>
    <t>・</t>
    <phoneticPr fontId="4"/>
  </si>
  <si>
    <t>人工肛門又は人工膀胱を設置している状態</t>
    <rPh sb="1" eb="2">
      <t>コウ</t>
    </rPh>
    <rPh sb="6" eb="8">
      <t>ジンコウ</t>
    </rPh>
    <phoneticPr fontId="4"/>
  </si>
  <si>
    <t>※一体型のみ</t>
    <rPh sb="1" eb="4">
      <t>イッタイガタ</t>
    </rPh>
    <phoneticPr fontId="4"/>
  </si>
  <si>
    <t>　この加算を介護保険で請求した場合には、同月に訪問看護及び看護小規模多機能型居宅介護における特別管理加算や、医療保険の訪問看護における特別管理加算は算定していない。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トクベツ</t>
    </rPh>
    <rPh sb="48" eb="50">
      <t>カンリ</t>
    </rPh>
    <rPh sb="50" eb="52">
      <t>カサン</t>
    </rPh>
    <rPh sb="54" eb="56">
      <t>イリョウ</t>
    </rPh>
    <rPh sb="56" eb="58">
      <t>ホケン</t>
    </rPh>
    <rPh sb="59" eb="61">
      <t>ホウモン</t>
    </rPh>
    <rPh sb="61" eb="63">
      <t>カンゴ</t>
    </rPh>
    <rPh sb="67" eb="69">
      <t>トクベツ</t>
    </rPh>
    <rPh sb="69" eb="71">
      <t>カンリ</t>
    </rPh>
    <rPh sb="71" eb="72">
      <t>カ</t>
    </rPh>
    <rPh sb="72" eb="73">
      <t>サン</t>
    </rPh>
    <rPh sb="74" eb="76">
      <t>サンテイ</t>
    </rPh>
    <phoneticPr fontId="4"/>
  </si>
  <si>
    <t>真皮を越える褥瘡の状態</t>
    <phoneticPr fontId="4"/>
  </si>
  <si>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4"/>
  </si>
  <si>
    <t>問7</t>
    <rPh sb="0" eb="1">
      <t>トイ</t>
    </rPh>
    <phoneticPr fontId="4"/>
  </si>
  <si>
    <t>　「点滴注射を週３日以上行う必要がある」利用者に対してこの加算を算定する場合は、主治医から点滴注射が週３日以上必要な旨の指示を受けている。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phoneticPr fontId="4"/>
  </si>
  <si>
    <t>　問６について、点滴注射が終了した場合その他必要な場合には、主治医に対して速やかに利用者の状態を報告するとともに、訪問看護サービス記録書に点滴注射の実施内容を記録している。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4"/>
  </si>
  <si>
    <t>問8</t>
    <rPh sb="0" eb="1">
      <t>トイ</t>
    </rPh>
    <phoneticPr fontId="4"/>
  </si>
  <si>
    <t>　主治医との連携の下に、訪問看護におけるターミナルケアに係る計画及び支援体制について利用者及びその家族等に対して説明を行い、同意を得て、ターミナルケアを行っている。</t>
    <phoneticPr fontId="4"/>
  </si>
  <si>
    <t>　この加算を介護保険で請求した場合には、同月に訪問看護及び看護小規模多機能型居宅介護におけるターミナルケア加算や、医療保険の訪問看護における訪問看護ターミナルケア療養費及び訪問看護・指導料における在宅ターミナルケア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53" eb="55">
      <t>カサン</t>
    </rPh>
    <rPh sb="57" eb="59">
      <t>イリョウ</t>
    </rPh>
    <rPh sb="59" eb="61">
      <t>ホケン</t>
    </rPh>
    <rPh sb="62" eb="64">
      <t>ホウモン</t>
    </rPh>
    <rPh sb="64" eb="66">
      <t>カンゴ</t>
    </rPh>
    <rPh sb="110" eb="112">
      <t>サンテイ</t>
    </rPh>
    <phoneticPr fontId="4"/>
  </si>
  <si>
    <t>　問１の場合、当該月の定期巡回・随時対応型訪問介護看護費は日割り計算を行っている。</t>
    <rPh sb="1" eb="2">
      <t>トイ</t>
    </rPh>
    <rPh sb="4" eb="6">
      <t>バアイ</t>
    </rPh>
    <rPh sb="7" eb="9">
      <t>トウガイ</t>
    </rPh>
    <rPh sb="9" eb="10">
      <t>ツキ</t>
    </rPh>
    <rPh sb="11" eb="15">
      <t>テイキジュンカイ</t>
    </rPh>
    <rPh sb="16" eb="28">
      <t>ズイジタイオウガタホウモンカイゴカンゴヒ</t>
    </rPh>
    <rPh sb="29" eb="31">
      <t>ヒワ</t>
    </rPh>
    <rPh sb="32" eb="34">
      <t>ケイサン</t>
    </rPh>
    <rPh sb="35" eb="36">
      <t>オコナ</t>
    </rPh>
    <phoneticPr fontId="4"/>
  </si>
  <si>
    <t>　利用者の退院・退所につき１回（特別な管理を必要とする利用者（特別管理加算の対象者）について、複数日に退院時共同指導を行った場合には２回）に限り算定している。</t>
    <phoneticPr fontId="4"/>
  </si>
  <si>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4"/>
  </si>
  <si>
    <t>　退院時共同指導を行った場合は、その内容を訪問看護サービス記録書に記録している。</t>
    <phoneticPr fontId="4"/>
  </si>
  <si>
    <t>　この加算を介護保険で請求した場合には、同月に訪問看護及び看護小規模多機能型居宅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タイイン</t>
    </rPh>
    <rPh sb="48" eb="49">
      <t>ジ</t>
    </rPh>
    <rPh sb="49" eb="51">
      <t>キョウドウ</t>
    </rPh>
    <rPh sb="51" eb="53">
      <t>シドウ</t>
    </rPh>
    <rPh sb="53" eb="55">
      <t>カサン</t>
    </rPh>
    <rPh sb="57" eb="59">
      <t>イリョウ</t>
    </rPh>
    <rPh sb="59" eb="61">
      <t>ホケン</t>
    </rPh>
    <rPh sb="62" eb="64">
      <t>ホウモン</t>
    </rPh>
    <rPh sb="64" eb="66">
      <t>カンゴ</t>
    </rPh>
    <rPh sb="70" eb="72">
      <t>タイイン</t>
    </rPh>
    <rPh sb="72" eb="73">
      <t>ジ</t>
    </rPh>
    <rPh sb="73" eb="75">
      <t>キョウドウ</t>
    </rPh>
    <rPh sb="75" eb="77">
      <t>シドウ</t>
    </rPh>
    <rPh sb="80" eb="82">
      <t>サンテイ</t>
    </rPh>
    <rPh sb="88" eb="89">
      <t>トイ</t>
    </rPh>
    <rPh sb="91" eb="93">
      <t>バアイ</t>
    </rPh>
    <rPh sb="94" eb="95">
      <t>ノゾ</t>
    </rPh>
    <phoneticPr fontId="4"/>
  </si>
  <si>
    <t>　30日を超える病院又は診療所への入院後に、再びサービスの利用を開始した場合に算定している。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9" eb="31">
      <t>リヨウ</t>
    </rPh>
    <rPh sb="32" eb="34">
      <t>カイシ</t>
    </rPh>
    <rPh sb="36" eb="38">
      <t>バアイ</t>
    </rPh>
    <rPh sb="39" eb="41">
      <t>サンテイ</t>
    </rPh>
    <phoneticPr fontId="4"/>
  </si>
  <si>
    <t>④サービス提供体制強化加算（Ⅲ）</t>
    <rPh sb="5" eb="7">
      <t>テイキョウ</t>
    </rPh>
    <rPh sb="7" eb="9">
      <t>タイセイ</t>
    </rPh>
    <rPh sb="9" eb="11">
      <t>キョウカ</t>
    </rPh>
    <rPh sb="11" eb="13">
      <t>カサン</t>
    </rPh>
    <phoneticPr fontId="4"/>
  </si>
  <si>
    <t>⑤共通</t>
    <rPh sb="1" eb="3">
      <t>キョウツウ</t>
    </rPh>
    <phoneticPr fontId="4"/>
  </si>
  <si>
    <t>A</t>
  </si>
  <si>
    <t>C</t>
  </si>
  <si>
    <t>サービスの内容及び利用料その他の費用の額（別紙料金表含む）</t>
    <rPh sb="21" eb="23">
      <t>ベッシ</t>
    </rPh>
    <rPh sb="23" eb="25">
      <t>リョウキン</t>
    </rPh>
    <rPh sb="25" eb="26">
      <t>ヒョウ</t>
    </rPh>
    <rPh sb="26" eb="27">
      <t>フク</t>
    </rPh>
    <phoneticPr fontId="4"/>
  </si>
  <si>
    <t>　管理者は、従業者や業務の管理を一元的に行っている。</t>
    <rPh sb="10" eb="12">
      <t>ギョウム</t>
    </rPh>
    <phoneticPr fontId="4"/>
  </si>
  <si>
    <t>　管理者は、従業者に運営基準を遵守させるため必要な指揮命令を行っている。</t>
    <rPh sb="10" eb="12">
      <t>ウンエイ</t>
    </rPh>
    <rPh sb="12" eb="14">
      <t>キジュン</t>
    </rPh>
    <phoneticPr fontId="4"/>
  </si>
  <si>
    <t>　問２の場合、いずれも定期巡回・随時対応型訪問介護看護事業所の管理上、支障がない範囲としている。</t>
    <rPh sb="1" eb="2">
      <t>トイ</t>
    </rPh>
    <rPh sb="4" eb="6">
      <t>バアイ</t>
    </rPh>
    <rPh sb="11" eb="15">
      <t>テイキジュンカイ</t>
    </rPh>
    <rPh sb="16" eb="27">
      <t>ズイジタイオウガタホウモンカイゴカンゴ</t>
    </rPh>
    <rPh sb="27" eb="30">
      <t>ジギョウショ</t>
    </rPh>
    <rPh sb="31" eb="33">
      <t>カンリ</t>
    </rPh>
    <rPh sb="33" eb="34">
      <t>ジョウ</t>
    </rPh>
    <rPh sb="35" eb="37">
      <t>シショウ</t>
    </rPh>
    <rPh sb="40" eb="42">
      <t>ハンイ</t>
    </rPh>
    <phoneticPr fontId="4"/>
  </si>
  <si>
    <t>　問５の場合、いずれも利用者の処遇に支障がない範囲としている。</t>
    <rPh sb="1" eb="2">
      <t>トイ</t>
    </rPh>
    <rPh sb="4" eb="6">
      <t>バアイ</t>
    </rPh>
    <rPh sb="11" eb="14">
      <t>リヨウシャ</t>
    </rPh>
    <rPh sb="15" eb="17">
      <t>ショグウ</t>
    </rPh>
    <rPh sb="18" eb="20">
      <t>シショウ</t>
    </rPh>
    <rPh sb="23" eb="25">
      <t>ハンイ</t>
    </rPh>
    <phoneticPr fontId="4"/>
  </si>
  <si>
    <t>（４）　訪問看護サービスを行う看護師等</t>
    <rPh sb="4" eb="6">
      <t>ホウモン</t>
    </rPh>
    <rPh sb="6" eb="8">
      <t>カンゴ</t>
    </rPh>
    <rPh sb="13" eb="14">
      <t>オコナ</t>
    </rPh>
    <rPh sb="15" eb="18">
      <t>カンゴシ</t>
    </rPh>
    <rPh sb="18" eb="19">
      <t>トウ</t>
    </rPh>
    <phoneticPr fontId="4"/>
  </si>
  <si>
    <t>　連携先の訪問看護事業所は、緊急時訪問看護加算の要件を満たしている。</t>
    <rPh sb="1" eb="3">
      <t>レンケイ</t>
    </rPh>
    <rPh sb="3" eb="4">
      <t>サキ</t>
    </rPh>
    <rPh sb="5" eb="7">
      <t>ホウモン</t>
    </rPh>
    <rPh sb="7" eb="9">
      <t>カンゴ</t>
    </rPh>
    <rPh sb="9" eb="12">
      <t>ジギョウショ</t>
    </rPh>
    <rPh sb="14" eb="17">
      <t>キンキュウジ</t>
    </rPh>
    <rPh sb="17" eb="19">
      <t>ホウモン</t>
    </rPh>
    <rPh sb="19" eb="21">
      <t>カンゴ</t>
    </rPh>
    <rPh sb="21" eb="23">
      <t>カサン</t>
    </rPh>
    <rPh sb="24" eb="26">
      <t>ヨウケン</t>
    </rPh>
    <rPh sb="27" eb="28">
      <t>ミ</t>
    </rPh>
    <phoneticPr fontId="4"/>
  </si>
  <si>
    <t>介護・医療連携推進会議への参加</t>
    <rPh sb="0" eb="2">
      <t>カイゴ</t>
    </rPh>
    <rPh sb="3" eb="5">
      <t>イリョウ</t>
    </rPh>
    <rPh sb="5" eb="7">
      <t>レンケイ</t>
    </rPh>
    <rPh sb="7" eb="9">
      <t>スイシン</t>
    </rPh>
    <rPh sb="9" eb="11">
      <t>カイギ</t>
    </rPh>
    <rPh sb="13" eb="15">
      <t>サンカ</t>
    </rPh>
    <phoneticPr fontId="4"/>
  </si>
  <si>
    <t>その他必要な指導及び助言</t>
    <rPh sb="2" eb="3">
      <t>タ</t>
    </rPh>
    <rPh sb="3" eb="5">
      <t>ヒツヨウ</t>
    </rPh>
    <rPh sb="6" eb="8">
      <t>シドウ</t>
    </rPh>
    <rPh sb="8" eb="9">
      <t>オヨ</t>
    </rPh>
    <rPh sb="10" eb="12">
      <t>ジョゲン</t>
    </rPh>
    <phoneticPr fontId="4"/>
  </si>
  <si>
    <t>　問2の協力に関し、連携先の訪問看護事業所と委託契約を締結している。</t>
    <rPh sb="1" eb="2">
      <t>トイ</t>
    </rPh>
    <rPh sb="4" eb="6">
      <t>キョウリョク</t>
    </rPh>
    <rPh sb="7" eb="8">
      <t>カン</t>
    </rPh>
    <rPh sb="10" eb="12">
      <t>レンケイ</t>
    </rPh>
    <rPh sb="12" eb="13">
      <t>サキ</t>
    </rPh>
    <rPh sb="14" eb="16">
      <t>ホウモン</t>
    </rPh>
    <rPh sb="16" eb="18">
      <t>カンゴ</t>
    </rPh>
    <rPh sb="18" eb="21">
      <t>ジギョウショ</t>
    </rPh>
    <rPh sb="22" eb="24">
      <t>イタク</t>
    </rPh>
    <rPh sb="24" eb="26">
      <t>ケイヤク</t>
    </rPh>
    <rPh sb="27" eb="29">
      <t>テイケツ</t>
    </rPh>
    <phoneticPr fontId="4"/>
  </si>
  <si>
    <t>　問3の委託契約の中で、当該連携に要する経費について定めている。</t>
    <rPh sb="1" eb="2">
      <t>トイ</t>
    </rPh>
    <rPh sb="4" eb="6">
      <t>イタク</t>
    </rPh>
    <rPh sb="6" eb="8">
      <t>ケイヤク</t>
    </rPh>
    <rPh sb="9" eb="10">
      <t>ナカ</t>
    </rPh>
    <rPh sb="12" eb="14">
      <t>トウガイ</t>
    </rPh>
    <rPh sb="14" eb="16">
      <t>レンケイ</t>
    </rPh>
    <rPh sb="17" eb="18">
      <t>ヨウ</t>
    </rPh>
    <rPh sb="20" eb="22">
      <t>ケイヒ</t>
    </rPh>
    <rPh sb="26" eb="27">
      <t>サダ</t>
    </rPh>
    <phoneticPr fontId="4"/>
  </si>
  <si>
    <t>　事業開始後、利用者が、事業所と連携している訪問看護事業所の利用を選択しない場合は、当該利用者が選択した訪問看護事業所と連携している。</t>
    <rPh sb="1" eb="3">
      <t>ジギョウ</t>
    </rPh>
    <rPh sb="3" eb="6">
      <t>カイシゴ</t>
    </rPh>
    <rPh sb="7" eb="10">
      <t>リヨウシャ</t>
    </rPh>
    <rPh sb="12" eb="15">
      <t>ジギョウショ</t>
    </rPh>
    <rPh sb="16" eb="18">
      <t>レンケイ</t>
    </rPh>
    <rPh sb="22" eb="24">
      <t>ホウモン</t>
    </rPh>
    <rPh sb="24" eb="26">
      <t>カンゴ</t>
    </rPh>
    <rPh sb="26" eb="29">
      <t>ジギョウショ</t>
    </rPh>
    <rPh sb="30" eb="32">
      <t>リヨウ</t>
    </rPh>
    <rPh sb="33" eb="35">
      <t>センタク</t>
    </rPh>
    <rPh sb="38" eb="40">
      <t>バアイ</t>
    </rPh>
    <rPh sb="42" eb="44">
      <t>トウガイ</t>
    </rPh>
    <rPh sb="44" eb="47">
      <t>リヨウシャ</t>
    </rPh>
    <rPh sb="48" eb="50">
      <t>センタク</t>
    </rPh>
    <rPh sb="52" eb="54">
      <t>ホウモン</t>
    </rPh>
    <rPh sb="54" eb="56">
      <t>カンゴ</t>
    </rPh>
    <rPh sb="56" eb="59">
      <t>ジギョウショ</t>
    </rPh>
    <rPh sb="60" eb="62">
      <t>レンケイ</t>
    </rPh>
    <phoneticPr fontId="4"/>
  </si>
  <si>
    <t>　連携先の訪問看護事業所によるアセスメントやモニタリングが実施されない場合は、定期巡回・随時対応型訪問介護看護事業所の保健師、看護師、准看護師や、当該事業所と同一法人の施設・事業所の保健師、看護師、准看護師により実施している。</t>
    <phoneticPr fontId="4"/>
  </si>
  <si>
    <t>　ひとつの事業所が一体型の事業と連携型の事業を併せて行う場合、人員や設備基準については一体型定期巡回・随時対応型訪問介護看護の基準を満たしている。</t>
    <rPh sb="5" eb="8">
      <t>ジギョウショ</t>
    </rPh>
    <rPh sb="9" eb="12">
      <t>イッタイガタ</t>
    </rPh>
    <rPh sb="13" eb="15">
      <t>ジギョウ</t>
    </rPh>
    <rPh sb="16" eb="19">
      <t>レンケイガタ</t>
    </rPh>
    <rPh sb="20" eb="22">
      <t>ジギョウ</t>
    </rPh>
    <rPh sb="23" eb="24">
      <t>アワ</t>
    </rPh>
    <rPh sb="26" eb="27">
      <t>オコナ</t>
    </rPh>
    <rPh sb="28" eb="30">
      <t>バアイ</t>
    </rPh>
    <rPh sb="31" eb="33">
      <t>ジンイン</t>
    </rPh>
    <rPh sb="34" eb="36">
      <t>セツビ</t>
    </rPh>
    <rPh sb="36" eb="38">
      <t>キジュン</t>
    </rPh>
    <rPh sb="43" eb="46">
      <t>イッタイガタ</t>
    </rPh>
    <rPh sb="46" eb="50">
      <t>テイキジュンカイ</t>
    </rPh>
    <rPh sb="51" eb="62">
      <t>ズイジタイオウガタホウモンカイゴカンゴ</t>
    </rPh>
    <rPh sb="63" eb="65">
      <t>キジュン</t>
    </rPh>
    <rPh sb="66" eb="67">
      <t>ミ</t>
    </rPh>
    <phoneticPr fontId="4"/>
  </si>
  <si>
    <t>　問６の場合、アセスメントやモニタリングの結果について、連携先の訪問看護事業所に情報提供している。</t>
    <rPh sb="1" eb="2">
      <t>トイ</t>
    </rPh>
    <rPh sb="4" eb="6">
      <t>バアイ</t>
    </rPh>
    <rPh sb="21" eb="23">
      <t>ケッカ</t>
    </rPh>
    <rPh sb="28" eb="30">
      <t>レンケイ</t>
    </rPh>
    <rPh sb="30" eb="31">
      <t>サキ</t>
    </rPh>
    <rPh sb="32" eb="34">
      <t>ホウモン</t>
    </rPh>
    <rPh sb="34" eb="36">
      <t>カンゴ</t>
    </rPh>
    <rPh sb="36" eb="39">
      <t>ジギョウショ</t>
    </rPh>
    <rPh sb="40" eb="42">
      <t>ジョウホウ</t>
    </rPh>
    <rPh sb="42" eb="44">
      <t>テイキョウ</t>
    </rPh>
    <phoneticPr fontId="4"/>
  </si>
  <si>
    <t>　利用者が、短期入所生活介護、短期入所療養介護のほか、認知症対応型共同生活介護、小規模多機能型居宅介護、特定施設入居者生活介護、地域密着型特定施設入居者生活介護、看護小規模多機能型居宅介護の短期利用サービスを利用した場合は、当該月の日数から短期入所系サービスの利用日数を減じた日数に、日割り単価を乗じて得た単位数を、当該月の所定単位数としている。</t>
    <rPh sb="1" eb="4">
      <t>リヨウシャ</t>
    </rPh>
    <rPh sb="104" eb="106">
      <t>リヨウ</t>
    </rPh>
    <rPh sb="108" eb="110">
      <t>バアイ</t>
    </rPh>
    <rPh sb="112" eb="114">
      <t>トウガイ</t>
    </rPh>
    <rPh sb="114" eb="115">
      <t>ツキ</t>
    </rPh>
    <rPh sb="116" eb="118">
      <t>ニッスウ</t>
    </rPh>
    <rPh sb="120" eb="122">
      <t>タンキ</t>
    </rPh>
    <rPh sb="122" eb="124">
      <t>ニュウショ</t>
    </rPh>
    <rPh sb="124" eb="125">
      <t>ケイ</t>
    </rPh>
    <rPh sb="130" eb="132">
      <t>リヨウ</t>
    </rPh>
    <rPh sb="132" eb="134">
      <t>ニッスウ</t>
    </rPh>
    <rPh sb="135" eb="136">
      <t>ゲン</t>
    </rPh>
    <rPh sb="138" eb="140">
      <t>ニッスウ</t>
    </rPh>
    <rPh sb="142" eb="144">
      <t>ヒワ</t>
    </rPh>
    <rPh sb="145" eb="147">
      <t>タンカ</t>
    </rPh>
    <rPh sb="148" eb="149">
      <t>ジョウ</t>
    </rPh>
    <rPh sb="151" eb="152">
      <t>エ</t>
    </rPh>
    <rPh sb="153" eb="156">
      <t>タンイスウ</t>
    </rPh>
    <rPh sb="158" eb="160">
      <t>トウガイ</t>
    </rPh>
    <rPh sb="160" eb="161">
      <t>ヅキ</t>
    </rPh>
    <rPh sb="162" eb="164">
      <t>ショテイ</t>
    </rPh>
    <rPh sb="164" eb="167">
      <t>タンイスウ</t>
    </rPh>
    <phoneticPr fontId="4"/>
  </si>
  <si>
    <t>利用者へのアセスメント及びモニタリング</t>
    <rPh sb="0" eb="3">
      <t>リヨウシャ</t>
    </rPh>
    <rPh sb="11" eb="12">
      <t>オヨ</t>
    </rPh>
    <phoneticPr fontId="4"/>
  </si>
  <si>
    <t>　事業所ごとに経理を区分するとともに、指定定期巡回・随時対応型訪問介護看護の事業の会計とその他の事業の会計を区分している。</t>
    <rPh sb="1" eb="4">
      <t>ジギョウショ</t>
    </rPh>
    <rPh sb="19" eb="21">
      <t>シテイ</t>
    </rPh>
    <rPh sb="21" eb="25">
      <t>テイキジュンカイ</t>
    </rPh>
    <rPh sb="26" eb="37">
      <t>ズイジタイオウガタホウモンカイゴカンゴ</t>
    </rPh>
    <phoneticPr fontId="4"/>
  </si>
  <si>
    <t>　介護・医療連携推進会議を活用した評価の結果の公表について</t>
    <rPh sb="1" eb="3">
      <t>カイゴ</t>
    </rPh>
    <rPh sb="4" eb="6">
      <t>イリョウ</t>
    </rPh>
    <rPh sb="6" eb="8">
      <t>レンケイ</t>
    </rPh>
    <rPh sb="8" eb="10">
      <t>スイシン</t>
    </rPh>
    <rPh sb="10" eb="12">
      <t>カイギ</t>
    </rPh>
    <rPh sb="13" eb="15">
      <t>カツヨウ</t>
    </rPh>
    <rPh sb="17" eb="19">
      <t>ヒョウカ</t>
    </rPh>
    <rPh sb="20" eb="22">
      <t>ケッカ</t>
    </rPh>
    <rPh sb="23" eb="25">
      <t>コウヒョウ</t>
    </rPh>
    <phoneticPr fontId="4"/>
  </si>
  <si>
    <t>　連携先の訪問看護事業所から、次の事項について協力を得ている。</t>
    <rPh sb="1" eb="4">
      <t>レンケイサキ</t>
    </rPh>
    <rPh sb="5" eb="9">
      <t>ホウモンカンゴ</t>
    </rPh>
    <rPh sb="9" eb="12">
      <t>ジギョウショ</t>
    </rPh>
    <rPh sb="17" eb="19">
      <t>ジコウ</t>
    </rPh>
    <rPh sb="23" eb="25">
      <t>キョウリョク</t>
    </rPh>
    <rPh sb="26" eb="27">
      <t>エ</t>
    </rPh>
    <phoneticPr fontId="4"/>
  </si>
  <si>
    <t>　次の場合、所定単位数の98/100に相当する単位数を算定している。
①准看護師が訪問予定だったが、正看護師がサービスを行った場合
②正看護師が訪問予定だったが、准看護師がサービスを行った場合</t>
    <rPh sb="1" eb="2">
      <t>ツギ</t>
    </rPh>
    <rPh sb="3" eb="5">
      <t>バアイ</t>
    </rPh>
    <rPh sb="6" eb="8">
      <t>ショテイ</t>
    </rPh>
    <rPh sb="8" eb="11">
      <t>タンイスウ</t>
    </rPh>
    <rPh sb="19" eb="21">
      <t>ソウトウ</t>
    </rPh>
    <rPh sb="23" eb="26">
      <t>タンイスウ</t>
    </rPh>
    <rPh sb="27" eb="29">
      <t>サンテイ</t>
    </rPh>
    <rPh sb="36" eb="37">
      <t>ジュン</t>
    </rPh>
    <rPh sb="37" eb="40">
      <t>カンゴシ</t>
    </rPh>
    <rPh sb="41" eb="43">
      <t>ホウモン</t>
    </rPh>
    <rPh sb="43" eb="45">
      <t>ヨテイ</t>
    </rPh>
    <rPh sb="50" eb="54">
      <t>セイカンゴシ</t>
    </rPh>
    <rPh sb="60" eb="61">
      <t>オコナ</t>
    </rPh>
    <rPh sb="63" eb="65">
      <t>バアイ</t>
    </rPh>
    <rPh sb="67" eb="71">
      <t>セイカンゴシ</t>
    </rPh>
    <rPh sb="72" eb="74">
      <t>ホウモン</t>
    </rPh>
    <rPh sb="74" eb="76">
      <t>ヨテイ</t>
    </rPh>
    <rPh sb="81" eb="82">
      <t>ジュン</t>
    </rPh>
    <rPh sb="82" eb="85">
      <t>カンゴシ</t>
    </rPh>
    <rPh sb="91" eb="92">
      <t>オコナ</t>
    </rPh>
    <rPh sb="94" eb="96">
      <t>バアイ</t>
    </rPh>
    <phoneticPr fontId="4"/>
  </si>
  <si>
    <t>生活機能向上連携加算（Ⅰ）</t>
    <phoneticPr fontId="4"/>
  </si>
  <si>
    <t>a</t>
    <phoneticPr fontId="4"/>
  </si>
  <si>
    <t>　定期巡回・随時対応型訪問介護看護計画の作成に当たって、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計画作成責任者と連携してＩＣＴを活用した動画やテレビ電話を用いて把握した上で、計画作成責任者に助言を行っている。</t>
    <phoneticPr fontId="4"/>
  </si>
  <si>
    <t>　a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4"/>
  </si>
  <si>
    <t>c</t>
    <phoneticPr fontId="4"/>
  </si>
  <si>
    <t>d</t>
    <phoneticPr fontId="4"/>
  </si>
  <si>
    <t>e</t>
    <phoneticPr fontId="4"/>
  </si>
  <si>
    <t>b</t>
    <phoneticPr fontId="4"/>
  </si>
  <si>
    <t xml:space="preserve">　計画作成責任者は、ａの助言に基づき、生活機能アセスメントを行った上で、定期巡回・随時対応型訪問介護看護計画の作成を行っており、定期巡回・随時対応型訪問介護看護計画には、ａの助言の内容を記載している。
</t>
    <phoneticPr fontId="4"/>
  </si>
  <si>
    <t>＜留意事項＞</t>
    <rPh sb="1" eb="3">
      <t>リュウイ</t>
    </rPh>
    <rPh sb="3" eb="5">
      <t>ジコウ</t>
    </rPh>
    <phoneticPr fontId="4"/>
  </si>
  <si>
    <t>生活機能向上連携加算（Ⅱ）</t>
    <phoneticPr fontId="4"/>
  </si>
  <si>
    <t>　問１の定期巡回・随時対応型訪問介護看護計画には、生活機能アセスメントの結果のほか、次に掲げるその他の日々の暮らしの中で必要な機能の向上に資する内容を記載している。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
    達成目標
ｃ  ｂの目標を達成するために経過的に達成すべき各月の目標
ｄ  ｂ及びｃの目標を達成するために訪問介護員等が行う介助等の内容</t>
    <rPh sb="1" eb="2">
      <t>トイ</t>
    </rPh>
    <phoneticPr fontId="4"/>
  </si>
  <si>
    <t>　問２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 eb="2">
      <t>トイ</t>
    </rPh>
    <phoneticPr fontId="4"/>
  </si>
  <si>
    <t>生活機能向上連携加算（Ⅰ）（Ⅱ）</t>
    <phoneticPr fontId="4"/>
  </si>
  <si>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rPh sb="106" eb="107">
      <t>トイ</t>
    </rPh>
    <phoneticPr fontId="4"/>
  </si>
  <si>
    <t>急性増悪その他当該利用者の主治の医師が一時的に頻回の訪問看護が必要であると認める状態</t>
    <rPh sb="0" eb="2">
      <t>キュウセイ</t>
    </rPh>
    <rPh sb="2" eb="3">
      <t>ゾウ</t>
    </rPh>
    <rPh sb="3" eb="4">
      <t>アク</t>
    </rPh>
    <rPh sb="6" eb="7">
      <t>タ</t>
    </rPh>
    <rPh sb="7" eb="9">
      <t>トウガイ</t>
    </rPh>
    <rPh sb="9" eb="12">
      <t>リヨウシャ</t>
    </rPh>
    <rPh sb="13" eb="15">
      <t>ヌシハル</t>
    </rPh>
    <rPh sb="16" eb="18">
      <t>イシ</t>
    </rPh>
    <rPh sb="19" eb="22">
      <t>イチジテキ</t>
    </rPh>
    <rPh sb="23" eb="25">
      <t>ヒンカイ</t>
    </rPh>
    <rPh sb="26" eb="28">
      <t>ホウモン</t>
    </rPh>
    <rPh sb="28" eb="30">
      <t>カンゴ</t>
    </rPh>
    <rPh sb="31" eb="33">
      <t>ヒツヨウ</t>
    </rPh>
    <rPh sb="37" eb="38">
      <t>ミト</t>
    </rPh>
    <rPh sb="40" eb="42">
      <t>ジョウタイ</t>
    </rPh>
    <phoneticPr fontId="4"/>
  </si>
  <si>
    <t>　ターミナルケアの実施にあたっては、他の医療及び介護関係者と十分な連携を図るよう努めている。</t>
    <phoneticPr fontId="4"/>
  </si>
  <si>
    <t>問9</t>
    <rPh sb="0" eb="1">
      <t>トイ</t>
    </rPh>
    <phoneticPr fontId="4"/>
  </si>
  <si>
    <t>当該定期巡回・随時対応型訪問介護看護事業所の定期巡回サービス又は随時訪問サービス、訪問看護サービス、管理者</t>
    <rPh sb="2" eb="6">
      <t>テイキジュンカイ</t>
    </rPh>
    <rPh sb="7" eb="18">
      <t>ズイジタイオウガタホウモンカイゴカンゴ</t>
    </rPh>
    <rPh sb="22" eb="24">
      <t>テイキ</t>
    </rPh>
    <rPh sb="24" eb="26">
      <t>ジュンカイ</t>
    </rPh>
    <rPh sb="32" eb="34">
      <t>ズイジ</t>
    </rPh>
    <rPh sb="34" eb="36">
      <t>ホウモン</t>
    </rPh>
    <rPh sb="41" eb="43">
      <t>ホウモン</t>
    </rPh>
    <rPh sb="43" eb="45">
      <t>カンゴ</t>
    </rPh>
    <rPh sb="50" eb="53">
      <t>カンリシャ</t>
    </rPh>
    <phoneticPr fontId="4"/>
  </si>
  <si>
    <t>当該定期巡回・随時対応型訪問介護看護事業所と同一敷地内又は道路を隔てて隣接する事業所、施設等の夜勤職員</t>
    <rPh sb="27" eb="28">
      <t>マタ</t>
    </rPh>
    <rPh sb="29" eb="31">
      <t>ドウロ</t>
    </rPh>
    <rPh sb="32" eb="33">
      <t>ヘダ</t>
    </rPh>
    <rPh sb="35" eb="37">
      <t>リンセツ</t>
    </rPh>
    <rPh sb="47" eb="49">
      <t>ヤキン</t>
    </rPh>
    <rPh sb="49" eb="51">
      <t>ショクイン</t>
    </rPh>
    <phoneticPr fontId="4"/>
  </si>
  <si>
    <t>　事業所の所在する建物と同一の建物に居住する利用者に対してサービスを提供する場合には、正当な理由がある場合を除き、当該建物に居住する利用者以外の者に対してもサービスを提供している。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セイトウ</t>
    </rPh>
    <rPh sb="46" eb="48">
      <t>リユウ</t>
    </rPh>
    <rPh sb="51" eb="53">
      <t>バアイ</t>
    </rPh>
    <rPh sb="54" eb="55">
      <t>ノゾ</t>
    </rPh>
    <rPh sb="57" eb="59">
      <t>トウガイ</t>
    </rPh>
    <rPh sb="59" eb="61">
      <t>タテモノ</t>
    </rPh>
    <rPh sb="62" eb="64">
      <t>キョジュウ</t>
    </rPh>
    <rPh sb="66" eb="68">
      <t>リヨウ</t>
    </rPh>
    <rPh sb="68" eb="69">
      <t>モノ</t>
    </rPh>
    <rPh sb="69" eb="71">
      <t>イガイ</t>
    </rPh>
    <rPh sb="72" eb="73">
      <t>モノ</t>
    </rPh>
    <rPh sb="74" eb="75">
      <t>タイ</t>
    </rPh>
    <rPh sb="83" eb="85">
      <t>テイキョウ</t>
    </rPh>
    <phoneticPr fontId="4"/>
  </si>
  <si>
    <t>　サービス提供時間帯を通じてオペレーターを１以上配置している。</t>
    <rPh sb="5" eb="7">
      <t>テイキョウ</t>
    </rPh>
    <rPh sb="7" eb="9">
      <t>ジカン</t>
    </rPh>
    <rPh sb="9" eb="10">
      <t>タイ</t>
    </rPh>
    <rPh sb="11" eb="12">
      <t>ツウ</t>
    </rPh>
    <rPh sb="22" eb="24">
      <t>イジョウ</t>
    </rPh>
    <rPh sb="24" eb="26">
      <t>ハイチ</t>
    </rPh>
    <phoneticPr fontId="4"/>
  </si>
  <si>
    <t>　１年以上（介護職員初任者研修課程修了者及び旧訪問介護職員養成研修２級修了者にあっては、３年以上）サービス提供責任者の業務に従事した経験を有する者をオペレーターに宛てる場合は、以下の要件を満たしている。
【要件】問１、問２のオペレーターとサービス提供時間帯を通じて連携を確保することで利用者からの通報に適切に対応できる体制にある。</t>
    <rPh sb="124" eb="126">
      <t>テイキョウ</t>
    </rPh>
    <rPh sb="126" eb="128">
      <t>ジカン</t>
    </rPh>
    <rPh sb="128" eb="129">
      <t>タイ</t>
    </rPh>
    <rPh sb="130" eb="131">
      <t>ツウ</t>
    </rPh>
    <rPh sb="160" eb="162">
      <t>タイセイ</t>
    </rPh>
    <phoneticPr fontId="4"/>
  </si>
  <si>
    <t>【定期巡回サービスを行う訪問介護員等】
　定期巡回サービスを提供するために必要な数以上の人員を配置している。</t>
    <rPh sb="1" eb="3">
      <t>テイキ</t>
    </rPh>
    <rPh sb="3" eb="5">
      <t>ジュンカイ</t>
    </rPh>
    <rPh sb="10" eb="11">
      <t>オコナ</t>
    </rPh>
    <rPh sb="12" eb="14">
      <t>ホウモン</t>
    </rPh>
    <rPh sb="14" eb="16">
      <t>カイゴ</t>
    </rPh>
    <rPh sb="16" eb="18">
      <t>イントウ</t>
    </rPh>
    <rPh sb="40" eb="41">
      <t>カズ</t>
    </rPh>
    <rPh sb="41" eb="43">
      <t>イジョウ</t>
    </rPh>
    <phoneticPr fontId="4"/>
  </si>
  <si>
    <t>【随時訪問サービスを行う訪問介護員等】
　サービス提供時間を通じて、専ら随時訪問サービスを行う訪問介護員等を1以上配置している。</t>
    <rPh sb="1" eb="3">
      <t>ズイジ</t>
    </rPh>
    <rPh sb="3" eb="5">
      <t>ホウモン</t>
    </rPh>
    <phoneticPr fontId="4"/>
  </si>
  <si>
    <t>　概ね６か月に１回以上、推進会議に対しサービス提供状況等を報告し、その評価を受けるとともに、必要な要望、助言等を聴く機会を設けている。</t>
    <rPh sb="1" eb="2">
      <t>オオム</t>
    </rPh>
    <rPh sb="5" eb="6">
      <t>ツキ</t>
    </rPh>
    <rPh sb="8" eb="9">
      <t>カイ</t>
    </rPh>
    <rPh sb="9" eb="11">
      <t>イジョウ</t>
    </rPh>
    <rPh sb="17" eb="18">
      <t>タイ</t>
    </rPh>
    <rPh sb="23" eb="25">
      <t>テイキョウ</t>
    </rPh>
    <rPh sb="25" eb="27">
      <t>ジョウキョウ</t>
    </rPh>
    <rPh sb="27" eb="28">
      <t>トウ</t>
    </rPh>
    <rPh sb="29" eb="31">
      <t>ホウコク</t>
    </rPh>
    <rPh sb="35" eb="37">
      <t>ヒョウカ</t>
    </rPh>
    <rPh sb="38" eb="39">
      <t>ウ</t>
    </rPh>
    <rPh sb="46" eb="48">
      <t>ヒツヨウ</t>
    </rPh>
    <rPh sb="49" eb="51">
      <t>ヨウボウ</t>
    </rPh>
    <rPh sb="52" eb="54">
      <t>ジョゲン</t>
    </rPh>
    <rPh sb="54" eb="55">
      <t>トウ</t>
    </rPh>
    <rPh sb="56" eb="57">
      <t>キ</t>
    </rPh>
    <rPh sb="58" eb="60">
      <t>キカイ</t>
    </rPh>
    <rPh sb="61" eb="62">
      <t>モウ</t>
    </rPh>
    <phoneticPr fontId="4"/>
  </si>
  <si>
    <t>問１</t>
    <rPh sb="0" eb="1">
      <t>トイ</t>
    </rPh>
    <phoneticPr fontId="4"/>
  </si>
  <si>
    <t>問２</t>
    <rPh sb="0" eb="1">
      <t>トイ</t>
    </rPh>
    <phoneticPr fontId="4"/>
  </si>
  <si>
    <t>問３</t>
    <rPh sb="0" eb="1">
      <t>トイ</t>
    </rPh>
    <phoneticPr fontId="4"/>
  </si>
  <si>
    <t>問４</t>
    <rPh sb="0" eb="1">
      <t>トイ</t>
    </rPh>
    <phoneticPr fontId="4"/>
  </si>
  <si>
    <t>問５</t>
    <rPh sb="0" eb="1">
      <t>トイ</t>
    </rPh>
    <phoneticPr fontId="4"/>
  </si>
  <si>
    <t>問６</t>
    <rPh sb="0" eb="1">
      <t>トイ</t>
    </rPh>
    <phoneticPr fontId="4"/>
  </si>
  <si>
    <t>問７</t>
    <rPh sb="0" eb="1">
      <t>トイ</t>
    </rPh>
    <phoneticPr fontId="4"/>
  </si>
  <si>
    <t xml:space="preserve"> 令和　　　年 　　月　  　日</t>
    <rPh sb="1" eb="3">
      <t>レイワ</t>
    </rPh>
    <phoneticPr fontId="4"/>
  </si>
  <si>
    <t>　他の職務を兼務している場合、運営の手引きＰ．８の兼務の範囲を遵守している。</t>
    <rPh sb="1" eb="2">
      <t>ホカ</t>
    </rPh>
    <rPh sb="3" eb="5">
      <t>ショクム</t>
    </rPh>
    <rPh sb="6" eb="8">
      <t>ケンム</t>
    </rPh>
    <rPh sb="12" eb="14">
      <t>バアイ</t>
    </rPh>
    <rPh sb="15" eb="17">
      <t>ウンエイ</t>
    </rPh>
    <rPh sb="18" eb="20">
      <t>テビ</t>
    </rPh>
    <rPh sb="25" eb="27">
      <t>ケンム</t>
    </rPh>
    <rPh sb="28" eb="30">
      <t>ハンイ</t>
    </rPh>
    <rPh sb="31" eb="33">
      <t>ジュンシュ</t>
    </rPh>
    <phoneticPr fontId="4"/>
  </si>
  <si>
    <t>　従業者のうち１人以上を計画作成責任者としている。</t>
    <rPh sb="1" eb="4">
      <t>ジュウギョウシャ</t>
    </rPh>
    <rPh sb="8" eb="9">
      <t>ヒト</t>
    </rPh>
    <rPh sb="9" eb="11">
      <t>イジョウ</t>
    </rPh>
    <rPh sb="12" eb="14">
      <t>ケイカク</t>
    </rPh>
    <rPh sb="14" eb="16">
      <t>サクセイ</t>
    </rPh>
    <rPh sb="16" eb="19">
      <t>セキニンシャ</t>
    </rPh>
    <phoneticPr fontId="4"/>
  </si>
  <si>
    <t>虐待の防止のための措置に関する事項</t>
    <rPh sb="0" eb="2">
      <t>ギャクタイ</t>
    </rPh>
    <rPh sb="3" eb="5">
      <t>ボウシ</t>
    </rPh>
    <rPh sb="9" eb="11">
      <t>ソチ</t>
    </rPh>
    <rPh sb="12" eb="13">
      <t>カン</t>
    </rPh>
    <rPh sb="15" eb="17">
      <t>ジコウ</t>
    </rPh>
    <phoneticPr fontId="4"/>
  </si>
  <si>
    <t>　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ている。</t>
    <rPh sb="1" eb="3">
      <t>テキセツ</t>
    </rPh>
    <rPh sb="4" eb="6">
      <t>シテイ</t>
    </rPh>
    <rPh sb="6" eb="8">
      <t>テイキ</t>
    </rPh>
    <rPh sb="8" eb="10">
      <t>ジュンカイ</t>
    </rPh>
    <rPh sb="11" eb="13">
      <t>ズイジ</t>
    </rPh>
    <rPh sb="13" eb="16">
      <t>タイオウガタ</t>
    </rPh>
    <rPh sb="16" eb="22">
      <t>ホウモンカイゴカンゴ</t>
    </rPh>
    <rPh sb="23" eb="25">
      <t>テイキョウ</t>
    </rPh>
    <rPh sb="26" eb="28">
      <t>カクホ</t>
    </rPh>
    <rPh sb="30" eb="32">
      <t>カンテン</t>
    </rPh>
    <rPh sb="35" eb="37">
      <t>ショクバ</t>
    </rPh>
    <rPh sb="41" eb="42">
      <t>オコナ</t>
    </rPh>
    <rPh sb="45" eb="47">
      <t>セイテキ</t>
    </rPh>
    <rPh sb="48" eb="51">
      <t>ゲンドウマタ</t>
    </rPh>
    <rPh sb="52" eb="54">
      <t>ユウエツ</t>
    </rPh>
    <rPh sb="54" eb="55">
      <t>テキ</t>
    </rPh>
    <rPh sb="56" eb="58">
      <t>カンケイ</t>
    </rPh>
    <rPh sb="59" eb="61">
      <t>ハイケイ</t>
    </rPh>
    <rPh sb="64" eb="66">
      <t>ゲンドウ</t>
    </rPh>
    <rPh sb="70" eb="75">
      <t>ギョウムジョウヒツヨウ</t>
    </rPh>
    <rPh sb="77" eb="79">
      <t>ソウトウ</t>
    </rPh>
    <rPh sb="80" eb="82">
      <t>ハンイ</t>
    </rPh>
    <rPh sb="83" eb="84">
      <t>コ</t>
    </rPh>
    <rPh sb="91" eb="93">
      <t>テイキ</t>
    </rPh>
    <rPh sb="93" eb="95">
      <t>ジュンカイ</t>
    </rPh>
    <rPh sb="96" eb="98">
      <t>ズイジ</t>
    </rPh>
    <rPh sb="98" eb="101">
      <t>タイオウガタ</t>
    </rPh>
    <rPh sb="101" eb="107">
      <t>ホウモンカイゴカンゴ</t>
    </rPh>
    <rPh sb="107" eb="110">
      <t>ジュウギョウシャ</t>
    </rPh>
    <rPh sb="123" eb="125">
      <t>ボウシ</t>
    </rPh>
    <rPh sb="144" eb="145">
      <t>コウ</t>
    </rPh>
    <phoneticPr fontId="4"/>
  </si>
  <si>
    <t>（２４）　業務継続計画の策定等</t>
    <rPh sb="5" eb="11">
      <t>ギョウムケイゾクケイカク</t>
    </rPh>
    <rPh sb="12" eb="14">
      <t>サクテイ</t>
    </rPh>
    <rPh sb="14" eb="15">
      <t>トウ</t>
    </rPh>
    <phoneticPr fontId="4"/>
  </si>
  <si>
    <t>　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1">
      <t>テイキジュンカイ</t>
    </rPh>
    <rPh sb="32" eb="34">
      <t>ズイジ</t>
    </rPh>
    <rPh sb="34" eb="43">
      <t>タイオウガタホウモンカイゴカンゴ</t>
    </rPh>
    <rPh sb="44" eb="46">
      <t>テイキョウ</t>
    </rPh>
    <rPh sb="47" eb="50">
      <t>ケイゾクテキ</t>
    </rPh>
    <rPh sb="51" eb="53">
      <t>ジッシ</t>
    </rPh>
    <rPh sb="59" eb="60">
      <t>オヨ</t>
    </rPh>
    <rPh sb="76" eb="77">
      <t>ハカ</t>
    </rPh>
    <rPh sb="81" eb="83">
      <t>ケイカク</t>
    </rPh>
    <rPh sb="84" eb="86">
      <t>イカ</t>
    </rPh>
    <rPh sb="87" eb="93">
      <t>ギョウムケイゾクケイカク</t>
    </rPh>
    <rPh sb="100" eb="102">
      <t>サクテイ</t>
    </rPh>
    <rPh sb="104" eb="112">
      <t>トウガイギョウムケイゾクケイカク</t>
    </rPh>
    <rPh sb="113" eb="114">
      <t>シタガ</t>
    </rPh>
    <rPh sb="115" eb="117">
      <t>ヒツヨウ</t>
    </rPh>
    <rPh sb="118" eb="120">
      <t>ソチ</t>
    </rPh>
    <rPh sb="121" eb="122">
      <t>コウ</t>
    </rPh>
    <phoneticPr fontId="4"/>
  </si>
  <si>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4"/>
  </si>
  <si>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4"/>
  </si>
  <si>
    <t>　事業所における感染症の予防及びまん延の防止のための指針を整備している。</t>
    <rPh sb="1" eb="4">
      <t>ジギョウショ</t>
    </rPh>
    <rPh sb="8" eb="11">
      <t>カンセンショウ</t>
    </rPh>
    <rPh sb="12" eb="15">
      <t>ヨボウオヨ</t>
    </rPh>
    <rPh sb="29" eb="31">
      <t>セイビ</t>
    </rPh>
    <phoneticPr fontId="4"/>
  </si>
  <si>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4"/>
  </si>
  <si>
    <t>（２５）　衛生管理等</t>
    <rPh sb="5" eb="7">
      <t>エイセイ</t>
    </rPh>
    <rPh sb="7" eb="9">
      <t>カンリ</t>
    </rPh>
    <rPh sb="9" eb="10">
      <t>トウ</t>
    </rPh>
    <phoneticPr fontId="4"/>
  </si>
  <si>
    <t>（２６）　掲示</t>
    <rPh sb="5" eb="7">
      <t>ケイジ</t>
    </rPh>
    <phoneticPr fontId="4"/>
  </si>
  <si>
    <t>（２９）　居宅介護支援事業者に対する利益供与の禁止</t>
    <phoneticPr fontId="4"/>
  </si>
  <si>
    <t>（３１）　地域との連携等</t>
    <rPh sb="5" eb="7">
      <t>チイキ</t>
    </rPh>
    <rPh sb="9" eb="12">
      <t>レンケイトウ</t>
    </rPh>
    <phoneticPr fontId="4"/>
  </si>
  <si>
    <t>（３２）　会計の区分</t>
    <phoneticPr fontId="4"/>
  </si>
  <si>
    <t>（３４）　虐待の防止</t>
    <rPh sb="5" eb="7">
      <t>ギャクタイ</t>
    </rPh>
    <rPh sb="8" eb="10">
      <t>ボウシ</t>
    </rPh>
    <phoneticPr fontId="4"/>
  </si>
  <si>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4"/>
  </si>
  <si>
    <t>　事業所における虐待の防止のための指針を整備している。</t>
    <rPh sb="1" eb="4">
      <t>ジギョウショ</t>
    </rPh>
    <rPh sb="20" eb="22">
      <t>セイビ</t>
    </rPh>
    <phoneticPr fontId="4"/>
  </si>
  <si>
    <t>　事業所において、従業者に対し、虐待の防止のための研修を定期的に実施している。</t>
    <rPh sb="1" eb="4">
      <t>ジギョウショ</t>
    </rPh>
    <rPh sb="9" eb="12">
      <t>ジュウギョウシャ</t>
    </rPh>
    <rPh sb="13" eb="14">
      <t>タイ</t>
    </rPh>
    <rPh sb="16" eb="18">
      <t>ギャクタイノ</t>
    </rPh>
    <rPh sb="18" eb="31">
      <t>ボウシノタメノケンシュウヲテイキテキ</t>
    </rPh>
    <rPh sb="32" eb="34">
      <t>ジッシ</t>
    </rPh>
    <phoneticPr fontId="4"/>
  </si>
  <si>
    <t>　虐待の防止に関する措置を適切に実施するための担当者を置いている。</t>
    <rPh sb="1" eb="3">
      <t>ギャクタイ</t>
    </rPh>
    <rPh sb="23" eb="26">
      <t>タントウシャ</t>
    </rPh>
    <rPh sb="27" eb="28">
      <t>オ</t>
    </rPh>
    <phoneticPr fontId="4"/>
  </si>
  <si>
    <t>（３５）　記録の整備</t>
    <rPh sb="5" eb="7">
      <t>キロク</t>
    </rPh>
    <rPh sb="8" eb="10">
      <t>セイビ</t>
    </rPh>
    <phoneticPr fontId="4"/>
  </si>
  <si>
    <t>（３６）　暴力団排除</t>
    <rPh sb="5" eb="8">
      <t>ボウリョクダン</t>
    </rPh>
    <rPh sb="8" eb="10">
      <t>ハイジョ</t>
    </rPh>
    <phoneticPr fontId="4"/>
  </si>
  <si>
    <t>（３７）　連携型定期巡回・随時対応型訪問介護看護</t>
    <rPh sb="5" eb="8">
      <t>レンケイガタ</t>
    </rPh>
    <rPh sb="8" eb="10">
      <t>テイキ</t>
    </rPh>
    <rPh sb="10" eb="12">
      <t>ジュンカイ</t>
    </rPh>
    <rPh sb="13" eb="15">
      <t>ズイジ</t>
    </rPh>
    <rPh sb="15" eb="18">
      <t>タイオウガタ</t>
    </rPh>
    <rPh sb="18" eb="20">
      <t>ホウモン</t>
    </rPh>
    <rPh sb="20" eb="22">
      <t>カイゴ</t>
    </rPh>
    <rPh sb="22" eb="24">
      <t>カンゴ</t>
    </rPh>
    <phoneticPr fontId="4"/>
  </si>
  <si>
    <t>　訪問看護サービス利用者に係る定期巡回・随時対応型訪問介護看護費（Ⅰ）は、通院の可否にかかわらず、療養生活を送る上で居宅での支援が不可欠で、ケアマネジメントの結果、訪問看護サービスが必要と判断された利用者に対して算定している。</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39">
      <t>ツウイン</t>
    </rPh>
    <rPh sb="40" eb="42">
      <t>カヒ</t>
    </rPh>
    <rPh sb="49" eb="51">
      <t>リョウヨウ</t>
    </rPh>
    <rPh sb="51" eb="53">
      <t>セイカツ</t>
    </rPh>
    <rPh sb="54" eb="55">
      <t>オク</t>
    </rPh>
    <rPh sb="56" eb="57">
      <t>ウエ</t>
    </rPh>
    <rPh sb="58" eb="60">
      <t>キョタク</t>
    </rPh>
    <rPh sb="62" eb="64">
      <t>シエン</t>
    </rPh>
    <rPh sb="65" eb="68">
      <t>フカケツ</t>
    </rPh>
    <rPh sb="79" eb="81">
      <t>ケッカ</t>
    </rPh>
    <rPh sb="82" eb="84">
      <t>ホウモン</t>
    </rPh>
    <rPh sb="84" eb="86">
      <t>カンゴ</t>
    </rPh>
    <rPh sb="91" eb="93">
      <t>ヒツヨウ</t>
    </rPh>
    <rPh sb="94" eb="96">
      <t>ハンダン</t>
    </rPh>
    <rPh sb="99" eb="102">
      <t>リヨウシャ</t>
    </rPh>
    <rPh sb="103" eb="104">
      <t>タイ</t>
    </rPh>
    <rPh sb="106" eb="108">
      <t>サンテイ</t>
    </rPh>
    <phoneticPr fontId="4"/>
  </si>
  <si>
    <t>　病院、診療所、介護老人保健施設又は介護医療院に入院又は入所中の者が退院又は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6" eb="27">
      <t>マタ</t>
    </rPh>
    <rPh sb="36" eb="37">
      <t>マタ</t>
    </rPh>
    <rPh sb="47" eb="50">
      <t>ジギョウショ</t>
    </rPh>
    <rPh sb="51" eb="54">
      <t>ホケンシ</t>
    </rPh>
    <rPh sb="69" eb="71">
      <t>リガク</t>
    </rPh>
    <rPh sb="71" eb="74">
      <t>リョウホウシ</t>
    </rPh>
    <rPh sb="75" eb="77">
      <t>サギョウ</t>
    </rPh>
    <rPh sb="77" eb="80">
      <t>リョウホウシ</t>
    </rPh>
    <rPh sb="81" eb="86">
      <t>ゲンゴチョウカクシ</t>
    </rPh>
    <rPh sb="112" eb="113">
      <t>トウ</t>
    </rPh>
    <phoneticPr fontId="4"/>
  </si>
  <si>
    <t>　利用者に対して、指定訪問リハビリテーション事業所、指定通所リハビリテーション事業所又はリハビリテーションを実施している医療提供施設の医師、理学療法士等が、指定訪問リハビリテーション、指定通所リハビリテーション等の一環として当該利用者の居宅を訪問する際に計画作成責任者が同行する等により、当該理学療法士等と利用者の身体の状況等の評価を共同して行い、かつ、生活機能の向上を目的とした定期巡回・随時対応型訪問介護看護計画を作成した場合であって、当該理学療法士等と連携し、当該定期巡回・随時対応型訪問介護看護計画に基づく指定定期巡回・随時対応型訪問介護看護を行っている。</t>
    <rPh sb="9" eb="11">
      <t>シテイ</t>
    </rPh>
    <rPh sb="11" eb="13">
      <t>ホウモン</t>
    </rPh>
    <rPh sb="22" eb="25">
      <t>ジギョウショ</t>
    </rPh>
    <rPh sb="26" eb="28">
      <t>シテイ</t>
    </rPh>
    <rPh sb="28" eb="30">
      <t>ツウショ</t>
    </rPh>
    <rPh sb="39" eb="42">
      <t>ジギョウショ</t>
    </rPh>
    <rPh sb="42" eb="43">
      <t>マタ</t>
    </rPh>
    <rPh sb="54" eb="56">
      <t>ジッシ</t>
    </rPh>
    <rPh sb="60" eb="62">
      <t>イリョウ</t>
    </rPh>
    <rPh sb="62" eb="64">
      <t>テイキョウ</t>
    </rPh>
    <rPh sb="64" eb="66">
      <t>シセツ</t>
    </rPh>
    <rPh sb="67" eb="69">
      <t>イシ</t>
    </rPh>
    <rPh sb="146" eb="148">
      <t>リガク</t>
    </rPh>
    <rPh sb="148" eb="152">
      <t>リョウホウシトウ</t>
    </rPh>
    <rPh sb="222" eb="224">
      <t>リガク</t>
    </rPh>
    <rPh sb="224" eb="228">
      <t>リョウホウシトウ</t>
    </rPh>
    <phoneticPr fontId="4"/>
  </si>
  <si>
    <t>（Ⅰ）
　事業所の従業者に対する認知症ケアに関する留意事項の伝達又は技術的指導に係る会議を定期的に開催している。</t>
    <rPh sb="5" eb="8">
      <t>ジギョウショ</t>
    </rPh>
    <rPh sb="9" eb="12">
      <t>ジュウギョウシャ</t>
    </rPh>
    <rPh sb="13" eb="14">
      <t>タイ</t>
    </rPh>
    <rPh sb="16" eb="19">
      <t>ニンチショウ</t>
    </rPh>
    <rPh sb="22" eb="23">
      <t>カン</t>
    </rPh>
    <rPh sb="25" eb="29">
      <t>リュウイジコウ</t>
    </rPh>
    <rPh sb="30" eb="33">
      <t>デンタツマタ</t>
    </rPh>
    <rPh sb="34" eb="37">
      <t>ギジュツテキ</t>
    </rPh>
    <rPh sb="37" eb="39">
      <t>シドウ</t>
    </rPh>
    <rPh sb="40" eb="41">
      <t>カカ</t>
    </rPh>
    <rPh sb="42" eb="44">
      <t>カイギ</t>
    </rPh>
    <rPh sb="45" eb="48">
      <t>テイキテキ</t>
    </rPh>
    <rPh sb="49" eb="51">
      <t>カイサイ</t>
    </rPh>
    <phoneticPr fontId="4"/>
  </si>
  <si>
    <t>（Ⅱ）
　事業所における介護職員、看護職員ごとの認知症ケアに関する研修計画を作成し、当該計画に従い、、研修を実施又は実施を予定している。</t>
    <rPh sb="5" eb="8">
      <t>ジギョウショ</t>
    </rPh>
    <rPh sb="12" eb="16">
      <t>カイゴショクイン</t>
    </rPh>
    <rPh sb="17" eb="19">
      <t>カンゴ</t>
    </rPh>
    <rPh sb="19" eb="21">
      <t>ショクイン</t>
    </rPh>
    <rPh sb="24" eb="27">
      <t>ニンチショウ</t>
    </rPh>
    <rPh sb="30" eb="31">
      <t>カン</t>
    </rPh>
    <rPh sb="33" eb="35">
      <t>ケンシュウ</t>
    </rPh>
    <rPh sb="35" eb="37">
      <t>ケイカク</t>
    </rPh>
    <rPh sb="38" eb="40">
      <t>サクセイ</t>
    </rPh>
    <rPh sb="42" eb="46">
      <t>トウガイケイカク</t>
    </rPh>
    <rPh sb="47" eb="48">
      <t>シタガ</t>
    </rPh>
    <rPh sb="51" eb="53">
      <t>ケンシュウ</t>
    </rPh>
    <rPh sb="54" eb="56">
      <t>ジッシ</t>
    </rPh>
    <rPh sb="56" eb="57">
      <t>マタ</t>
    </rPh>
    <rPh sb="58" eb="60">
      <t>ジッシ</t>
    </rPh>
    <rPh sb="61" eb="63">
      <t>ヨテイ</t>
    </rPh>
    <phoneticPr fontId="4"/>
  </si>
  <si>
    <t>　事業所の全ての従業者に対し、従業者ごとに研修の目標、内容、研修期間、実施時期等を定めた研修計画を作成し、計画に従い、研修（外部における研修を含む。）を実施又は実施を予定している。</t>
    <rPh sb="1" eb="4">
      <t>ジギョウショ</t>
    </rPh>
    <rPh sb="5" eb="6">
      <t>スベ</t>
    </rPh>
    <rPh sb="8" eb="11">
      <t>ジュウギョウシャ</t>
    </rPh>
    <rPh sb="12" eb="13">
      <t>タイ</t>
    </rPh>
    <rPh sb="15" eb="18">
      <t>ジュウギョウシャ</t>
    </rPh>
    <rPh sb="21" eb="23">
      <t>ケンシュウ</t>
    </rPh>
    <rPh sb="24" eb="26">
      <t>モクヒョウ</t>
    </rPh>
    <rPh sb="27" eb="29">
      <t>ナイヨウ</t>
    </rPh>
    <rPh sb="30" eb="32">
      <t>ケンシュウ</t>
    </rPh>
    <rPh sb="32" eb="34">
      <t>キカン</t>
    </rPh>
    <rPh sb="35" eb="37">
      <t>ジッシ</t>
    </rPh>
    <rPh sb="37" eb="39">
      <t>ジキ</t>
    </rPh>
    <rPh sb="39" eb="40">
      <t>トウ</t>
    </rPh>
    <rPh sb="41" eb="42">
      <t>サダ</t>
    </rPh>
    <rPh sb="44" eb="46">
      <t>ケンシュウ</t>
    </rPh>
    <rPh sb="46" eb="48">
      <t>ケイカク</t>
    </rPh>
    <rPh sb="49" eb="51">
      <t>サクセイ</t>
    </rPh>
    <rPh sb="53" eb="55">
      <t>ケイカク</t>
    </rPh>
    <rPh sb="56" eb="57">
      <t>シタガ</t>
    </rPh>
    <rPh sb="59" eb="61">
      <t>ケンシュウ</t>
    </rPh>
    <rPh sb="62" eb="64">
      <t>ガイブ</t>
    </rPh>
    <rPh sb="68" eb="70">
      <t>ケンシュウ</t>
    </rPh>
    <rPh sb="71" eb="72">
      <t>フク</t>
    </rPh>
    <rPh sb="76" eb="78">
      <t>ジッシ</t>
    </rPh>
    <rPh sb="78" eb="79">
      <t>マタ</t>
    </rPh>
    <rPh sb="80" eb="82">
      <t>ジッシ</t>
    </rPh>
    <rPh sb="83" eb="85">
      <t>ヨテイ</t>
    </rPh>
    <phoneticPr fontId="4"/>
  </si>
  <si>
    <t>　当該事業所の全ての従業者の全てが参加する、利用者に関する情報若しくはサービス提供に当たっての留意事項の伝達又は事業所における従業者の技術指導を目的とした会議を毎月１回以上開催し、記録している。</t>
    <rPh sb="1" eb="3">
      <t>トウガイ</t>
    </rPh>
    <rPh sb="3" eb="6">
      <t>ジギョウショ</t>
    </rPh>
    <rPh sb="7" eb="8">
      <t>スベ</t>
    </rPh>
    <rPh sb="10" eb="13">
      <t>ジュウギョウシャ</t>
    </rPh>
    <rPh sb="14" eb="15">
      <t>スベ</t>
    </rPh>
    <rPh sb="17" eb="19">
      <t>サンカ</t>
    </rPh>
    <rPh sb="22" eb="24">
      <t>リヨウ</t>
    </rPh>
    <rPh sb="24" eb="25">
      <t>シャ</t>
    </rPh>
    <rPh sb="26" eb="27">
      <t>カン</t>
    </rPh>
    <rPh sb="29" eb="31">
      <t>ジョウホウ</t>
    </rPh>
    <rPh sb="31" eb="32">
      <t>モ</t>
    </rPh>
    <rPh sb="39" eb="41">
      <t>テイキョウ</t>
    </rPh>
    <rPh sb="42" eb="43">
      <t>ア</t>
    </rPh>
    <rPh sb="47" eb="49">
      <t>リュウイ</t>
    </rPh>
    <rPh sb="49" eb="51">
      <t>ジコウ</t>
    </rPh>
    <rPh sb="52" eb="54">
      <t>デンタツ</t>
    </rPh>
    <rPh sb="54" eb="55">
      <t>マタ</t>
    </rPh>
    <rPh sb="56" eb="59">
      <t>ジギョウショ</t>
    </rPh>
    <rPh sb="63" eb="66">
      <t>ジュウギョウシャ</t>
    </rPh>
    <rPh sb="67" eb="69">
      <t>ギジュツ</t>
    </rPh>
    <rPh sb="69" eb="71">
      <t>シドウ</t>
    </rPh>
    <rPh sb="72" eb="74">
      <t>モクテキ</t>
    </rPh>
    <rPh sb="77" eb="79">
      <t>カイギ</t>
    </rPh>
    <rPh sb="80" eb="82">
      <t>マイツキ</t>
    </rPh>
    <rPh sb="83" eb="86">
      <t>カイイジョウ</t>
    </rPh>
    <rPh sb="86" eb="88">
      <t>カイサイ</t>
    </rPh>
    <rPh sb="90" eb="92">
      <t>キロク</t>
    </rPh>
    <phoneticPr fontId="4"/>
  </si>
  <si>
    <t>　次のいずれかに適合すること。</t>
    <rPh sb="1" eb="2">
      <t>ツギ</t>
    </rPh>
    <rPh sb="8" eb="10">
      <t>テキゴウ</t>
    </rPh>
    <phoneticPr fontId="4"/>
  </si>
  <si>
    <t>　　　○介護福祉士の占める割合</t>
    <phoneticPr fontId="4"/>
  </si>
  <si>
    <t>　事業所の訪問介護員等の総数のうち、介護福祉士の占める割合が100分の60以上である。</t>
    <phoneticPr fontId="4"/>
  </si>
  <si>
    <t>　事業所の訪問介護員等の総数のうち、勤続年数10年以上の介護福祉士の占める占める割合が100分の25以上である。</t>
    <rPh sb="1" eb="4">
      <t>ジギョウショ</t>
    </rPh>
    <rPh sb="5" eb="11">
      <t>ホウモンカイゴイントウ</t>
    </rPh>
    <rPh sb="12" eb="14">
      <t>ソウスウ</t>
    </rPh>
    <rPh sb="18" eb="22">
      <t>キンゾクネンスウ</t>
    </rPh>
    <rPh sb="37" eb="38">
      <t>シ</t>
    </rPh>
    <rPh sb="40" eb="42">
      <t>ワリアイ</t>
    </rPh>
    <rPh sb="46" eb="47">
      <t>ブン</t>
    </rPh>
    <rPh sb="50" eb="52">
      <t>イジョウ</t>
    </rPh>
    <phoneticPr fontId="4"/>
  </si>
  <si>
    <t>〇介護福祉士の占める割合</t>
    <rPh sb="1" eb="6">
      <t>カイゴフクシシ</t>
    </rPh>
    <rPh sb="7" eb="8">
      <t>シ</t>
    </rPh>
    <rPh sb="10" eb="12">
      <t>ワリアイ</t>
    </rPh>
    <phoneticPr fontId="4"/>
  </si>
  <si>
    <t>ロ</t>
    <phoneticPr fontId="4"/>
  </si>
  <si>
    <t>①サービス提供体制強化加算（Ⅰ）</t>
    <rPh sb="5" eb="7">
      <t>テイキョウ</t>
    </rPh>
    <rPh sb="7" eb="9">
      <t>タイセイ</t>
    </rPh>
    <rPh sb="9" eb="11">
      <t>キョウカ</t>
    </rPh>
    <rPh sb="11" eb="13">
      <t>カサン</t>
    </rPh>
    <phoneticPr fontId="4"/>
  </si>
  <si>
    <t>②サービス提供体制強化加算（Ⅱ）</t>
    <rPh sb="5" eb="7">
      <t>テイキョウ</t>
    </rPh>
    <rPh sb="7" eb="9">
      <t>タイセイ</t>
    </rPh>
    <rPh sb="9" eb="11">
      <t>キョウカ</t>
    </rPh>
    <rPh sb="11" eb="13">
      <t>カサン</t>
    </rPh>
    <phoneticPr fontId="4"/>
  </si>
  <si>
    <t>　事業所の訪問介護員等の総数のうち、介護福祉士の占める割合が 100分の40以上又は介護福祉士、実務者研修修了者及び介護職員基礎研修課程修了者の占める割合が100分の60以上である。</t>
    <rPh sb="5" eb="7">
      <t>ホウモン</t>
    </rPh>
    <rPh sb="7" eb="9">
      <t>カイゴ</t>
    </rPh>
    <rPh sb="9" eb="10">
      <t>イン</t>
    </rPh>
    <rPh sb="10" eb="11">
      <t>トウ</t>
    </rPh>
    <rPh sb="40" eb="41">
      <t>マタ</t>
    </rPh>
    <rPh sb="42" eb="44">
      <t>カイゴ</t>
    </rPh>
    <rPh sb="44" eb="47">
      <t>フクシシ</t>
    </rPh>
    <rPh sb="48" eb="51">
      <t>ジツムシャ</t>
    </rPh>
    <rPh sb="51" eb="53">
      <t>ケンシュウ</t>
    </rPh>
    <rPh sb="53" eb="56">
      <t>シュウリョウシャ</t>
    </rPh>
    <rPh sb="56" eb="57">
      <t>オヨ</t>
    </rPh>
    <rPh sb="58" eb="60">
      <t>カイゴ</t>
    </rPh>
    <rPh sb="60" eb="62">
      <t>ショクイン</t>
    </rPh>
    <rPh sb="62" eb="64">
      <t>キソ</t>
    </rPh>
    <rPh sb="64" eb="66">
      <t>ケンシュウ</t>
    </rPh>
    <rPh sb="66" eb="68">
      <t>カテイ</t>
    </rPh>
    <rPh sb="68" eb="71">
      <t>シュウリョウシャ</t>
    </rPh>
    <rPh sb="72" eb="73">
      <t>シ</t>
    </rPh>
    <rPh sb="75" eb="77">
      <t>ワリアイ</t>
    </rPh>
    <rPh sb="81" eb="82">
      <t>ブン</t>
    </rPh>
    <rPh sb="85" eb="87">
      <t>イジョウ</t>
    </rPh>
    <phoneticPr fontId="4"/>
  </si>
  <si>
    <t>　事業所の訪問介護員等の総数のうち、介護福祉士の占める割合が 100分の30以上又は介護福祉士、実務者研修修了者及び介護職員基礎研修課程修了者の占める割合が100分の50以上である。</t>
    <phoneticPr fontId="4"/>
  </si>
  <si>
    <t>○介護福祉士の占める割合</t>
    <phoneticPr fontId="4"/>
  </si>
  <si>
    <t>○介護福祉士、実務者研修修了者、介護職員基礎研修課程修了者の占める割合</t>
    <phoneticPr fontId="4"/>
  </si>
  <si>
    <t>　訪問介護員等総数　　　　　　人　介護福祉士等の数　　　　　　人　　割合　　　　　　　（％）</t>
    <phoneticPr fontId="4"/>
  </si>
  <si>
    <t>　事業所の従業者の総数のうち、常勤職員の占める割合が100分の60以上である。</t>
    <rPh sb="1" eb="4">
      <t>ジギョウショノホ</t>
    </rPh>
    <rPh sb="5" eb="8">
      <t>ジュウギョウシャ</t>
    </rPh>
    <rPh sb="9" eb="11">
      <t>ソウスウ</t>
    </rPh>
    <rPh sb="15" eb="17">
      <t>ジョウキン</t>
    </rPh>
    <rPh sb="17" eb="19">
      <t>ショクイン</t>
    </rPh>
    <rPh sb="20" eb="21">
      <t>シ</t>
    </rPh>
    <rPh sb="23" eb="25">
      <t>ワリアイ</t>
    </rPh>
    <rPh sb="29" eb="30">
      <t>ブン</t>
    </rPh>
    <rPh sb="33" eb="35">
      <t>イジョウ</t>
    </rPh>
    <phoneticPr fontId="4"/>
  </si>
  <si>
    <t>　訪問介護員等総数　　　　　　人　介護福祉士の数　　　　　　人　　割合　　　　　　　（％）</t>
    <phoneticPr fontId="4"/>
  </si>
  <si>
    <t>　従業者総数　　　　　　人　常勤職員の数　　　　　　人　　割合　　　　　　　（％）</t>
    <rPh sb="1" eb="4">
      <t>ジュウギョウシャ</t>
    </rPh>
    <rPh sb="14" eb="18">
      <t>ジョウキンショクイン</t>
    </rPh>
    <phoneticPr fontId="4"/>
  </si>
  <si>
    <t>〇常勤職員の占める割合</t>
    <rPh sb="1" eb="5">
      <t>ジョウキンショクイン</t>
    </rPh>
    <rPh sb="6" eb="7">
      <t>シ</t>
    </rPh>
    <rPh sb="9" eb="11">
      <t>ワリアイ</t>
    </rPh>
    <phoneticPr fontId="4"/>
  </si>
  <si>
    <t>　事業所の従業者の総数のうち、勤続７年以上の者の占める割合が 100分の30以上である。</t>
    <phoneticPr fontId="4"/>
  </si>
  <si>
    <t>〇勤続年数７年以上の者の占める割合</t>
    <rPh sb="1" eb="5">
      <t>キンゾクネンスウ</t>
    </rPh>
    <rPh sb="6" eb="9">
      <t>ネンイジョウ</t>
    </rPh>
    <rPh sb="10" eb="11">
      <t>モノ</t>
    </rPh>
    <rPh sb="12" eb="13">
      <t>シ</t>
    </rPh>
    <rPh sb="15" eb="17">
      <t>ワリアイ</t>
    </rPh>
    <phoneticPr fontId="4"/>
  </si>
  <si>
    <t>従業者総数　　　　　　人　7年以上の職員の数　　　　　　人　　割合　　　　　　　（％）</t>
    <rPh sb="14" eb="17">
      <t>ネンイジョウ</t>
    </rPh>
    <phoneticPr fontId="4"/>
  </si>
  <si>
    <t>ロ</t>
    <phoneticPr fontId="4"/>
  </si>
  <si>
    <t>ハ</t>
    <phoneticPr fontId="4"/>
  </si>
  <si>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29"/>
  </si>
  <si>
    <t>）</t>
    <phoneticPr fontId="29"/>
  </si>
  <si>
    <t>令和</t>
    <rPh sb="0" eb="2">
      <t>レイワ</t>
    </rPh>
    <phoneticPr fontId="29"/>
  </si>
  <si>
    <t>年</t>
    <rPh sb="0" eb="1">
      <t>ネン</t>
    </rPh>
    <phoneticPr fontId="29"/>
  </si>
  <si>
    <t>月</t>
    <rPh sb="0" eb="1">
      <t>ゲツ</t>
    </rPh>
    <phoneticPr fontId="29"/>
  </si>
  <si>
    <t>時間/週</t>
    <rPh sb="0" eb="2">
      <t>ジカン</t>
    </rPh>
    <rPh sb="3" eb="4">
      <t>シュウ</t>
    </rPh>
    <phoneticPr fontId="29"/>
  </si>
  <si>
    <t>時間/月</t>
    <rPh sb="0" eb="2">
      <t>ジカン</t>
    </rPh>
    <rPh sb="3" eb="4">
      <t>ツキ</t>
    </rPh>
    <phoneticPr fontId="29"/>
  </si>
  <si>
    <t>当月の日数</t>
    <rPh sb="0" eb="2">
      <t>トウゲツ</t>
    </rPh>
    <rPh sb="3" eb="5">
      <t>ニッスウ</t>
    </rPh>
    <phoneticPr fontId="29"/>
  </si>
  <si>
    <t>日</t>
    <rPh sb="0" eb="1">
      <t>ニチ</t>
    </rPh>
    <phoneticPr fontId="29"/>
  </si>
  <si>
    <t>No</t>
    <phoneticPr fontId="29"/>
  </si>
  <si>
    <t>1週目</t>
    <rPh sb="1" eb="2">
      <t>シュウ</t>
    </rPh>
    <rPh sb="2" eb="3">
      <t>メ</t>
    </rPh>
    <phoneticPr fontId="29"/>
  </si>
  <si>
    <t>2週目</t>
    <rPh sb="1" eb="2">
      <t>シュウ</t>
    </rPh>
    <rPh sb="2" eb="3">
      <t>メ</t>
    </rPh>
    <phoneticPr fontId="29"/>
  </si>
  <si>
    <t>3週目</t>
    <rPh sb="1" eb="2">
      <t>シュウ</t>
    </rPh>
    <rPh sb="2" eb="3">
      <t>メ</t>
    </rPh>
    <phoneticPr fontId="29"/>
  </si>
  <si>
    <t>4週目</t>
    <rPh sb="1" eb="2">
      <t>シュウ</t>
    </rPh>
    <rPh sb="2" eb="3">
      <t>メ</t>
    </rPh>
    <phoneticPr fontId="29"/>
  </si>
  <si>
    <t>5週目</t>
    <rPh sb="1" eb="2">
      <t>シュウ</t>
    </rPh>
    <rPh sb="2" eb="3">
      <t>メ</t>
    </rPh>
    <phoneticPr fontId="29"/>
  </si>
  <si>
    <t>管理者</t>
    <rPh sb="0" eb="3">
      <t>カンリシャ</t>
    </rPh>
    <phoneticPr fontId="29"/>
  </si>
  <si>
    <t>ー</t>
  </si>
  <si>
    <t>厚労　太郎</t>
    <rPh sb="0" eb="2">
      <t>コウロウ</t>
    </rPh>
    <rPh sb="3" eb="5">
      <t>タロウ</t>
    </rPh>
    <phoneticPr fontId="29"/>
  </si>
  <si>
    <t>a</t>
    <phoneticPr fontId="29"/>
  </si>
  <si>
    <t>勤務時間数</t>
    <rPh sb="0" eb="2">
      <t>キンム</t>
    </rPh>
    <rPh sb="2" eb="5">
      <t>ジカンスウ</t>
    </rPh>
    <phoneticPr fontId="29"/>
  </si>
  <si>
    <t>計画作成責任者</t>
    <rPh sb="0" eb="2">
      <t>ケイカク</t>
    </rPh>
    <rPh sb="2" eb="4">
      <t>サクセイ</t>
    </rPh>
    <rPh sb="4" eb="7">
      <t>セキニンシャ</t>
    </rPh>
    <phoneticPr fontId="29"/>
  </si>
  <si>
    <t>介護福祉士</t>
    <rPh sb="0" eb="2">
      <t>カイゴ</t>
    </rPh>
    <rPh sb="2" eb="5">
      <t>フクシシ</t>
    </rPh>
    <phoneticPr fontId="29"/>
  </si>
  <si>
    <t>r</t>
    <phoneticPr fontId="29"/>
  </si>
  <si>
    <t>訪問介護員_随時</t>
    <rPh sb="0" eb="2">
      <t>ホウモン</t>
    </rPh>
    <rPh sb="2" eb="4">
      <t>カイゴ</t>
    </rPh>
    <rPh sb="4" eb="5">
      <t>イン</t>
    </rPh>
    <rPh sb="6" eb="8">
      <t>ズイジ</t>
    </rPh>
    <phoneticPr fontId="29"/>
  </si>
  <si>
    <t>オペレーター</t>
  </si>
  <si>
    <t>○○　B子</t>
    <rPh sb="4" eb="5">
      <t>コ</t>
    </rPh>
    <phoneticPr fontId="29"/>
  </si>
  <si>
    <t>b</t>
    <phoneticPr fontId="29"/>
  </si>
  <si>
    <t>c</t>
    <phoneticPr fontId="29"/>
  </si>
  <si>
    <t>d</t>
    <phoneticPr fontId="29"/>
  </si>
  <si>
    <t>准看護師</t>
    <rPh sb="0" eb="4">
      <t>ジュンカンゴシ</t>
    </rPh>
    <phoneticPr fontId="29"/>
  </si>
  <si>
    <t>訪問介護員_定期</t>
    <rPh sb="0" eb="2">
      <t>ホウモン</t>
    </rPh>
    <rPh sb="2" eb="5">
      <t>カイゴイン</t>
    </rPh>
    <rPh sb="6" eb="8">
      <t>テイキ</t>
    </rPh>
    <phoneticPr fontId="29"/>
  </si>
  <si>
    <t>○○　K子</t>
    <rPh sb="4" eb="5">
      <t>コ</t>
    </rPh>
    <phoneticPr fontId="29"/>
  </si>
  <si>
    <t>○○　M子</t>
    <rPh sb="4" eb="5">
      <t>コ</t>
    </rPh>
    <phoneticPr fontId="29"/>
  </si>
  <si>
    <t>○○　P子</t>
    <rPh sb="4" eb="5">
      <t>コ</t>
    </rPh>
    <phoneticPr fontId="29"/>
  </si>
  <si>
    <t>訪問看護員</t>
    <rPh sb="0" eb="2">
      <t>ホウモン</t>
    </rPh>
    <rPh sb="2" eb="4">
      <t>カンゴ</t>
    </rPh>
    <rPh sb="4" eb="5">
      <t>イン</t>
    </rPh>
    <phoneticPr fontId="29"/>
  </si>
  <si>
    <t>看護師</t>
    <rPh sb="0" eb="3">
      <t>カンゴシ</t>
    </rPh>
    <phoneticPr fontId="29"/>
  </si>
  <si>
    <t>理学療法士</t>
    <rPh sb="0" eb="2">
      <t>リガク</t>
    </rPh>
    <rPh sb="2" eb="5">
      <t>リョウホウシ</t>
    </rPh>
    <phoneticPr fontId="29"/>
  </si>
  <si>
    <t>作業療法士</t>
    <rPh sb="0" eb="2">
      <t>サギョウ</t>
    </rPh>
    <rPh sb="2" eb="5">
      <t>リョウホウシ</t>
    </rPh>
    <phoneticPr fontId="29"/>
  </si>
  <si>
    <t>○○　BB子</t>
    <rPh sb="5" eb="6">
      <t>コ</t>
    </rPh>
    <phoneticPr fontId="29"/>
  </si>
  <si>
    <t>言語聴覚士</t>
    <rPh sb="0" eb="2">
      <t>ゲンゴ</t>
    </rPh>
    <rPh sb="2" eb="5">
      <t>チョウカクシ</t>
    </rPh>
    <phoneticPr fontId="29"/>
  </si>
  <si>
    <t>（勤務形態の記号）</t>
    <rPh sb="1" eb="3">
      <t>キンム</t>
    </rPh>
    <rPh sb="3" eb="5">
      <t>ケイタイ</t>
    </rPh>
    <rPh sb="6" eb="8">
      <t>キゴウ</t>
    </rPh>
    <phoneticPr fontId="29"/>
  </si>
  <si>
    <t>勤務形態</t>
    <rPh sb="0" eb="2">
      <t>キンム</t>
    </rPh>
    <rPh sb="2" eb="4">
      <t>ケイタイ</t>
    </rPh>
    <phoneticPr fontId="29"/>
  </si>
  <si>
    <t>勤務時間数合計</t>
    <rPh sb="0" eb="2">
      <t>キンム</t>
    </rPh>
    <rPh sb="2" eb="5">
      <t>ジカンスウ</t>
    </rPh>
    <rPh sb="5" eb="7">
      <t>ゴウケイ</t>
    </rPh>
    <phoneticPr fontId="29"/>
  </si>
  <si>
    <t>常勤換算の対象時間数</t>
    <rPh sb="0" eb="2">
      <t>ジョウキン</t>
    </rPh>
    <rPh sb="2" eb="4">
      <t>カンサン</t>
    </rPh>
    <rPh sb="5" eb="7">
      <t>タイショウ</t>
    </rPh>
    <rPh sb="7" eb="9">
      <t>ジカン</t>
    </rPh>
    <rPh sb="9" eb="10">
      <t>スウ</t>
    </rPh>
    <phoneticPr fontId="29"/>
  </si>
  <si>
    <t>常勤換算方法対象外の</t>
    <rPh sb="0" eb="2">
      <t>ジョウキン</t>
    </rPh>
    <rPh sb="2" eb="4">
      <t>カンサン</t>
    </rPh>
    <rPh sb="4" eb="6">
      <t>ホウホウ</t>
    </rPh>
    <rPh sb="6" eb="9">
      <t>タイショウガイ</t>
    </rPh>
    <phoneticPr fontId="29"/>
  </si>
  <si>
    <t>記号</t>
    <rPh sb="0" eb="2">
      <t>キゴウ</t>
    </rPh>
    <phoneticPr fontId="29"/>
  </si>
  <si>
    <t>区分</t>
    <rPh sb="0" eb="2">
      <t>クブン</t>
    </rPh>
    <phoneticPr fontId="29"/>
  </si>
  <si>
    <t>当月合計</t>
    <rPh sb="0" eb="2">
      <t>トウゲツ</t>
    </rPh>
    <rPh sb="2" eb="4">
      <t>ゴウケイ</t>
    </rPh>
    <phoneticPr fontId="29"/>
  </si>
  <si>
    <t>週平均</t>
    <rPh sb="0" eb="3">
      <t>シュウヘイキン</t>
    </rPh>
    <phoneticPr fontId="29"/>
  </si>
  <si>
    <t>常勤の従業者の人数</t>
    <rPh sb="0" eb="2">
      <t>ジョウキン</t>
    </rPh>
    <rPh sb="3" eb="6">
      <t>ジュウギョウシャ</t>
    </rPh>
    <rPh sb="7" eb="9">
      <t>ニンズウ</t>
    </rPh>
    <phoneticPr fontId="29"/>
  </si>
  <si>
    <t>D</t>
    <phoneticPr fontId="29"/>
  </si>
  <si>
    <t>A</t>
    <phoneticPr fontId="29"/>
  </si>
  <si>
    <t>常勤で専従</t>
    <rPh sb="0" eb="2">
      <t>ジョウキン</t>
    </rPh>
    <rPh sb="3" eb="5">
      <t>センジュウ</t>
    </rPh>
    <phoneticPr fontId="29"/>
  </si>
  <si>
    <t>B</t>
    <phoneticPr fontId="29"/>
  </si>
  <si>
    <t>常勤で兼務</t>
    <rPh sb="0" eb="2">
      <t>ジョウキン</t>
    </rPh>
    <rPh sb="3" eb="5">
      <t>ケンム</t>
    </rPh>
    <phoneticPr fontId="29"/>
  </si>
  <si>
    <t>非常勤で専従</t>
    <rPh sb="0" eb="3">
      <t>ヒジョウキン</t>
    </rPh>
    <rPh sb="4" eb="6">
      <t>センジュウ</t>
    </rPh>
    <phoneticPr fontId="29"/>
  </si>
  <si>
    <t>-</t>
    <phoneticPr fontId="29"/>
  </si>
  <si>
    <t>非常勤で兼務</t>
    <rPh sb="0" eb="3">
      <t>ヒジョウキン</t>
    </rPh>
    <rPh sb="4" eb="6">
      <t>ケンム</t>
    </rPh>
    <phoneticPr fontId="29"/>
  </si>
  <si>
    <t>合計</t>
    <rPh sb="0" eb="2">
      <t>ゴウケイ</t>
    </rPh>
    <phoneticPr fontId="29"/>
  </si>
  <si>
    <t>■ 常勤換算方法による人数</t>
    <rPh sb="2" eb="4">
      <t>ジョウキン</t>
    </rPh>
    <rPh sb="4" eb="6">
      <t>カンサン</t>
    </rPh>
    <rPh sb="6" eb="8">
      <t>ホウホウ</t>
    </rPh>
    <rPh sb="11" eb="13">
      <t>ニンズウ</t>
    </rPh>
    <phoneticPr fontId="29"/>
  </si>
  <si>
    <t>基準：</t>
    <rPh sb="0" eb="2">
      <t>キジュン</t>
    </rPh>
    <phoneticPr fontId="29"/>
  </si>
  <si>
    <t>週</t>
  </si>
  <si>
    <t>常勤換算の</t>
    <rPh sb="0" eb="2">
      <t>ジョウキン</t>
    </rPh>
    <rPh sb="2" eb="4">
      <t>カンサン</t>
    </rPh>
    <phoneticPr fontId="29"/>
  </si>
  <si>
    <t>常勤の従業者が</t>
    <rPh sb="0" eb="2">
      <t>ジョウキン</t>
    </rPh>
    <rPh sb="3" eb="6">
      <t>ジュウギョウシャ</t>
    </rPh>
    <phoneticPr fontId="29"/>
  </si>
  <si>
    <t>常勤換算後の人数</t>
    <rPh sb="0" eb="2">
      <t>ジョウキン</t>
    </rPh>
    <rPh sb="2" eb="4">
      <t>カンサン</t>
    </rPh>
    <rPh sb="4" eb="5">
      <t>ゴ</t>
    </rPh>
    <rPh sb="6" eb="8">
      <t>ニンズウ</t>
    </rPh>
    <phoneticPr fontId="29"/>
  </si>
  <si>
    <t>÷</t>
    <phoneticPr fontId="29"/>
  </si>
  <si>
    <t>（小数点第2位以下切り捨て）</t>
    <rPh sb="1" eb="4">
      <t>ショウスウテン</t>
    </rPh>
    <rPh sb="4" eb="5">
      <t>ダイ</t>
    </rPh>
    <rPh sb="6" eb="7">
      <t>イ</t>
    </rPh>
    <rPh sb="7" eb="9">
      <t>イカ</t>
    </rPh>
    <rPh sb="9" eb="10">
      <t>キ</t>
    </rPh>
    <rPh sb="11" eb="12">
      <t>ス</t>
    </rPh>
    <phoneticPr fontId="29"/>
  </si>
  <si>
    <t>常勤の従業者の人数</t>
  </si>
  <si>
    <t>常勤換算方法による人数</t>
    <rPh sb="0" eb="2">
      <t>ジョウキン</t>
    </rPh>
    <rPh sb="2" eb="4">
      <t>カンサン</t>
    </rPh>
    <rPh sb="4" eb="6">
      <t>ホウホウ</t>
    </rPh>
    <rPh sb="9" eb="11">
      <t>ニンズウ</t>
    </rPh>
    <phoneticPr fontId="29"/>
  </si>
  <si>
    <t>＋</t>
    <phoneticPr fontId="29"/>
  </si>
  <si>
    <t>≪要 提出≫</t>
    <rPh sb="1" eb="2">
      <t>ヨウ</t>
    </rPh>
    <rPh sb="3" eb="5">
      <t>テイシュツ</t>
    </rPh>
    <phoneticPr fontId="29"/>
  </si>
  <si>
    <t>■シフト記号表（勤務時間帯）</t>
    <rPh sb="4" eb="6">
      <t>キゴウ</t>
    </rPh>
    <rPh sb="6" eb="7">
      <t>ヒョウ</t>
    </rPh>
    <rPh sb="8" eb="10">
      <t>キンム</t>
    </rPh>
    <rPh sb="10" eb="13">
      <t>ジカンタイ</t>
    </rPh>
    <phoneticPr fontId="29"/>
  </si>
  <si>
    <t>※24時間表記</t>
    <rPh sb="3" eb="5">
      <t>ジカン</t>
    </rPh>
    <rPh sb="5" eb="7">
      <t>ヒョウキ</t>
    </rPh>
    <phoneticPr fontId="2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</si>
  <si>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9"/>
  </si>
  <si>
    <t>うち、休憩時間</t>
    <rPh sb="3" eb="5">
      <t>キュウケイ</t>
    </rPh>
    <rPh sb="5" eb="7">
      <t>ジカン</t>
    </rPh>
    <phoneticPr fontId="29"/>
  </si>
  <si>
    <t>勤務時間</t>
    <rPh sb="0" eb="2">
      <t>キンム</t>
    </rPh>
    <rPh sb="2" eb="4">
      <t>ジカン</t>
    </rPh>
    <phoneticPr fontId="29"/>
  </si>
  <si>
    <t>：</t>
    <phoneticPr fontId="29"/>
  </si>
  <si>
    <t>～</t>
    <phoneticPr fontId="29"/>
  </si>
  <si>
    <t>e</t>
    <phoneticPr fontId="29"/>
  </si>
  <si>
    <t>f</t>
    <phoneticPr fontId="29"/>
  </si>
  <si>
    <t>g</t>
    <phoneticPr fontId="29"/>
  </si>
  <si>
    <t>h</t>
    <phoneticPr fontId="29"/>
  </si>
  <si>
    <t>i</t>
    <phoneticPr fontId="29"/>
  </si>
  <si>
    <t>j</t>
    <phoneticPr fontId="29"/>
  </si>
  <si>
    <t>k</t>
    <phoneticPr fontId="29"/>
  </si>
  <si>
    <t>l</t>
    <phoneticPr fontId="29"/>
  </si>
  <si>
    <t>m</t>
    <phoneticPr fontId="29"/>
  </si>
  <si>
    <t>n</t>
    <phoneticPr fontId="29"/>
  </si>
  <si>
    <t>p</t>
    <phoneticPr fontId="29"/>
  </si>
  <si>
    <t>q</t>
    <phoneticPr fontId="29"/>
  </si>
  <si>
    <t>t</t>
    <phoneticPr fontId="29"/>
  </si>
  <si>
    <t>v</t>
    <phoneticPr fontId="29"/>
  </si>
  <si>
    <t>x</t>
    <phoneticPr fontId="29"/>
  </si>
  <si>
    <t>y</t>
    <phoneticPr fontId="29"/>
  </si>
  <si>
    <t>z</t>
    <phoneticPr fontId="29"/>
  </si>
  <si>
    <t>≪提出不要≫</t>
    <rPh sb="1" eb="3">
      <t>テイシュツ</t>
    </rPh>
    <rPh sb="3" eb="5">
      <t>フヨウ</t>
    </rPh>
    <phoneticPr fontId="29"/>
  </si>
  <si>
    <t>・・・直接入力する必要がある箇所です。</t>
    <rPh sb="3" eb="5">
      <t>チョクセツ</t>
    </rPh>
    <rPh sb="5" eb="7">
      <t>ニュウリョク</t>
    </rPh>
    <rPh sb="9" eb="11">
      <t>ヒツヨウ</t>
    </rPh>
    <rPh sb="14" eb="16">
      <t>カショ</t>
    </rPh>
    <phoneticPr fontId="29"/>
  </si>
  <si>
    <t>下記の記入方法に従って、入力してください。</t>
    <phoneticPr fontId="29"/>
  </si>
  <si>
    <t>・・・プルダウンから選択して入力する必要がある箇所です。</t>
    <rPh sb="10" eb="12">
      <t>センタク</t>
    </rPh>
    <rPh sb="14" eb="16">
      <t>ニュウリョク</t>
    </rPh>
    <rPh sb="18" eb="20">
      <t>ヒツヨウ</t>
    </rPh>
    <rPh sb="23" eb="25">
      <t>カショ</t>
    </rPh>
    <phoneticPr fontId="2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</si>
  <si>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</si>
  <si>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9"/>
  </si>
  <si>
    <t>No</t>
    <phoneticPr fontId="29"/>
  </si>
  <si>
    <t>職種名</t>
    <rPh sb="0" eb="2">
      <t>ショクシュ</t>
    </rPh>
    <rPh sb="2" eb="3">
      <t>メイ</t>
    </rPh>
    <phoneticPr fontId="29"/>
  </si>
  <si>
    <t>備考</t>
    <rPh sb="0" eb="2">
      <t>ビコウ</t>
    </rPh>
    <phoneticPr fontId="29"/>
  </si>
  <si>
    <t>オペレーター</t>
    <phoneticPr fontId="29"/>
  </si>
  <si>
    <t>訪問介護員等_定期巡回</t>
    <rPh sb="0" eb="2">
      <t>ホウモン</t>
    </rPh>
    <rPh sb="2" eb="4">
      <t>カイゴ</t>
    </rPh>
    <rPh sb="4" eb="6">
      <t>インナド</t>
    </rPh>
    <rPh sb="7" eb="9">
      <t>テイキ</t>
    </rPh>
    <rPh sb="9" eb="11">
      <t>ジュンカイ</t>
    </rPh>
    <phoneticPr fontId="29"/>
  </si>
  <si>
    <t>定期巡回サービスを行う訪問介護員等</t>
    <rPh sb="0" eb="2">
      <t>テイキ</t>
    </rPh>
    <rPh sb="2" eb="4">
      <t>ジュンカイ</t>
    </rPh>
    <rPh sb="9" eb="10">
      <t>オコナ</t>
    </rPh>
    <rPh sb="11" eb="13">
      <t>ホウモン</t>
    </rPh>
    <rPh sb="13" eb="15">
      <t>カイゴ</t>
    </rPh>
    <rPh sb="15" eb="16">
      <t>イン</t>
    </rPh>
    <rPh sb="16" eb="17">
      <t>ナド</t>
    </rPh>
    <phoneticPr fontId="29"/>
  </si>
  <si>
    <t>訪問介護員等_随時訪問</t>
    <rPh sb="0" eb="2">
      <t>ホウモン</t>
    </rPh>
    <rPh sb="2" eb="4">
      <t>カイゴ</t>
    </rPh>
    <rPh sb="4" eb="6">
      <t>インナド</t>
    </rPh>
    <rPh sb="7" eb="9">
      <t>ズイジ</t>
    </rPh>
    <rPh sb="9" eb="11">
      <t>ホウモン</t>
    </rPh>
    <phoneticPr fontId="29"/>
  </si>
  <si>
    <t>随時訪問サービスを行う訪問介護員等</t>
    <rPh sb="0" eb="2">
      <t>ズイジ</t>
    </rPh>
    <rPh sb="2" eb="4">
      <t>ホウモン</t>
    </rPh>
    <rPh sb="9" eb="10">
      <t>オコナ</t>
    </rPh>
    <rPh sb="11" eb="13">
      <t>ホウモン</t>
    </rPh>
    <rPh sb="13" eb="15">
      <t>カイゴ</t>
    </rPh>
    <rPh sb="15" eb="16">
      <t>イン</t>
    </rPh>
    <rPh sb="16" eb="17">
      <t>ナド</t>
    </rPh>
    <phoneticPr fontId="29"/>
  </si>
  <si>
    <t>ここでは、訪問看護サービスを行う看護師等のうち、登録看護職員以外の看護師等を指します。</t>
    <rPh sb="5" eb="7">
      <t>ホウモン</t>
    </rPh>
    <rPh sb="7" eb="9">
      <t>カンゴ</t>
    </rPh>
    <rPh sb="14" eb="15">
      <t>オコナ</t>
    </rPh>
    <rPh sb="16" eb="19">
      <t>カンゴシ</t>
    </rPh>
    <rPh sb="19" eb="20">
      <t>トウ</t>
    </rPh>
    <rPh sb="24" eb="26">
      <t>トウロク</t>
    </rPh>
    <rPh sb="26" eb="28">
      <t>カンゴ</t>
    </rPh>
    <rPh sb="28" eb="30">
      <t>ショクイン</t>
    </rPh>
    <rPh sb="30" eb="32">
      <t>イガイ</t>
    </rPh>
    <rPh sb="33" eb="36">
      <t>カンゴシ</t>
    </rPh>
    <rPh sb="36" eb="37">
      <t>トウ</t>
    </rPh>
    <rPh sb="38" eb="39">
      <t>サ</t>
    </rPh>
    <phoneticPr fontId="29"/>
  </si>
  <si>
    <t>登録看護職員</t>
    <rPh sb="0" eb="2">
      <t>トウロク</t>
    </rPh>
    <rPh sb="2" eb="4">
      <t>カンゴ</t>
    </rPh>
    <rPh sb="4" eb="6">
      <t>ショクイン</t>
    </rPh>
    <phoneticPr fontId="29"/>
  </si>
  <si>
    <t>勤務日及び勤務時間が不定期な訪問看護員を指します。</t>
    <rPh sb="0" eb="3">
      <t>キンムビ</t>
    </rPh>
    <rPh sb="3" eb="4">
      <t>オヨ</t>
    </rPh>
    <rPh sb="5" eb="7">
      <t>キンム</t>
    </rPh>
    <rPh sb="7" eb="9">
      <t>ジカン</t>
    </rPh>
    <rPh sb="10" eb="13">
      <t>フテイキ</t>
    </rPh>
    <rPh sb="14" eb="16">
      <t>ホウモン</t>
    </rPh>
    <rPh sb="16" eb="18">
      <t>カンゴ</t>
    </rPh>
    <rPh sb="18" eb="19">
      <t>イン</t>
    </rPh>
    <rPh sb="20" eb="21">
      <t>サ</t>
    </rPh>
    <phoneticPr fontId="2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</si>
  <si>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9"/>
  </si>
  <si>
    <t>（注）常勤・非常勤の区分について</t>
    <rPh sb="1" eb="2">
      <t>チュウ</t>
    </rPh>
    <rPh sb="3" eb="5">
      <t>ジョウキン</t>
    </rPh>
    <rPh sb="6" eb="9">
      <t>ヒジョウキン</t>
    </rPh>
    <rPh sb="10" eb="12">
      <t>クブン</t>
    </rPh>
    <phoneticPr fontId="2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</si>
  <si>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</si>
  <si>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</si>
  <si>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9"/>
  </si>
  <si>
    <t>　　　 登録看護職員1人当たりの勤務時間数は、当該事業所の登録看護職員の前年度の週当たりの平均稼働時間（サービス提供時間及び移動時間をいいます。）とします。</t>
    <rPh sb="4" eb="6">
      <t>トウロク</t>
    </rPh>
    <rPh sb="6" eb="8">
      <t>カンゴ</t>
    </rPh>
    <rPh sb="8" eb="10">
      <t>ショクイン</t>
    </rPh>
    <rPh sb="10" eb="12">
      <t>ヒトリ</t>
    </rPh>
    <rPh sb="12" eb="13">
      <t>ア</t>
    </rPh>
    <rPh sb="16" eb="18">
      <t>キンム</t>
    </rPh>
    <rPh sb="18" eb="20">
      <t>ジカン</t>
    </rPh>
    <rPh sb="20" eb="21">
      <t>スウ</t>
    </rPh>
    <rPh sb="23" eb="25">
      <t>トウガイ</t>
    </rPh>
    <rPh sb="25" eb="28">
      <t>ジギョウショ</t>
    </rPh>
    <rPh sb="29" eb="31">
      <t>トウロク</t>
    </rPh>
    <rPh sb="31" eb="33">
      <t>カンゴ</t>
    </rPh>
    <rPh sb="33" eb="35">
      <t>ショクイン</t>
    </rPh>
    <rPh sb="36" eb="39">
      <t>ゼンネンド</t>
    </rPh>
    <rPh sb="40" eb="41">
      <t>シュウ</t>
    </rPh>
    <rPh sb="41" eb="42">
      <t>ア</t>
    </rPh>
    <rPh sb="45" eb="47">
      <t>ヘイキン</t>
    </rPh>
    <rPh sb="47" eb="49">
      <t>カドウ</t>
    </rPh>
    <rPh sb="49" eb="51">
      <t>ジカン</t>
    </rPh>
    <rPh sb="56" eb="58">
      <t>テイキョウ</t>
    </rPh>
    <rPh sb="58" eb="60">
      <t>ジカン</t>
    </rPh>
    <rPh sb="60" eb="61">
      <t>オヨ</t>
    </rPh>
    <rPh sb="62" eb="64">
      <t>イドウ</t>
    </rPh>
    <rPh sb="64" eb="66">
      <t>ジカン</t>
    </rPh>
    <phoneticPr fontId="29"/>
  </si>
  <si>
    <t>　　　 登録看護職員1人当たりの勤務時間数と登録看護職員の人数を乗じて得た値を、常勤換算の対象時間数の欄に入力してください。</t>
    <rPh sb="4" eb="6">
      <t>トウロク</t>
    </rPh>
    <rPh sb="6" eb="8">
      <t>カンゴ</t>
    </rPh>
    <rPh sb="8" eb="10">
      <t>ショクイン</t>
    </rPh>
    <rPh sb="10" eb="12">
      <t>ヒトリ</t>
    </rPh>
    <rPh sb="12" eb="13">
      <t>ア</t>
    </rPh>
    <rPh sb="16" eb="18">
      <t>キンム</t>
    </rPh>
    <rPh sb="18" eb="20">
      <t>ジカン</t>
    </rPh>
    <rPh sb="20" eb="21">
      <t>スウ</t>
    </rPh>
    <rPh sb="22" eb="24">
      <t>トウロク</t>
    </rPh>
    <rPh sb="24" eb="26">
      <t>カンゴ</t>
    </rPh>
    <rPh sb="26" eb="28">
      <t>ショクイン</t>
    </rPh>
    <rPh sb="29" eb="31">
      <t>ニンズウ</t>
    </rPh>
    <rPh sb="32" eb="33">
      <t>ジョウ</t>
    </rPh>
    <rPh sb="35" eb="36">
      <t>エ</t>
    </rPh>
    <rPh sb="37" eb="38">
      <t>アタイ</t>
    </rPh>
    <rPh sb="40" eb="42">
      <t>ジョウキン</t>
    </rPh>
    <rPh sb="42" eb="44">
      <t>カンサン</t>
    </rPh>
    <rPh sb="45" eb="47">
      <t>タイショウ</t>
    </rPh>
    <rPh sb="47" eb="49">
      <t>ジカン</t>
    </rPh>
    <rPh sb="49" eb="50">
      <t>スウ</t>
    </rPh>
    <rPh sb="51" eb="52">
      <t>ラン</t>
    </rPh>
    <rPh sb="53" eb="55">
      <t>ニュウリョク</t>
    </rPh>
    <phoneticPr fontId="29"/>
  </si>
  <si>
    <t>　　　 登録看護職員によるサービス提供の実績がない事業所又は極めて短期の実績しかない等のため、上記の方法によって勤務延時間数の算定を行うことが適当ではない</t>
    <rPh sb="4" eb="6">
      <t>トウロク</t>
    </rPh>
    <rPh sb="6" eb="8">
      <t>カンゴ</t>
    </rPh>
    <rPh sb="8" eb="10">
      <t>ショクイン</t>
    </rPh>
    <rPh sb="17" eb="19">
      <t>テイキョウ</t>
    </rPh>
    <rPh sb="20" eb="22">
      <t>ジッセキ</t>
    </rPh>
    <rPh sb="25" eb="28">
      <t>ジギョウショ</t>
    </rPh>
    <rPh sb="28" eb="29">
      <t>マタ</t>
    </rPh>
    <rPh sb="30" eb="31">
      <t>キワ</t>
    </rPh>
    <rPh sb="33" eb="35">
      <t>タンキ</t>
    </rPh>
    <rPh sb="36" eb="38">
      <t>ジッセキ</t>
    </rPh>
    <rPh sb="42" eb="43">
      <t>トウ</t>
    </rPh>
    <rPh sb="47" eb="49">
      <t>ジョウキ</t>
    </rPh>
    <rPh sb="50" eb="52">
      <t>ホウホウ</t>
    </rPh>
    <rPh sb="56" eb="58">
      <t>キンム</t>
    </rPh>
    <rPh sb="58" eb="59">
      <t>ノ</t>
    </rPh>
    <rPh sb="59" eb="62">
      <t>ジカンスウ</t>
    </rPh>
    <rPh sb="63" eb="65">
      <t>サンテイ</t>
    </rPh>
    <rPh sb="66" eb="67">
      <t>オコナ</t>
    </rPh>
    <rPh sb="71" eb="73">
      <t>テキトウ</t>
    </rPh>
    <phoneticPr fontId="29"/>
  </si>
  <si>
    <t>　　　 と認められる事業所については、当該登録看護職員が確実に稼働できるものとして勤務表に明記されている時間のみを勤務延時間数に算入しますので、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カンゴ</t>
    </rPh>
    <rPh sb="25" eb="27">
      <t>ショクイン</t>
    </rPh>
    <rPh sb="28" eb="30">
      <t>カクジツ</t>
    </rPh>
    <rPh sb="31" eb="33">
      <t>カドウ</t>
    </rPh>
    <rPh sb="41" eb="43">
      <t>キンム</t>
    </rPh>
    <rPh sb="43" eb="44">
      <t>ヒョウ</t>
    </rPh>
    <rPh sb="45" eb="47">
      <t>メイキ</t>
    </rPh>
    <rPh sb="52" eb="54">
      <t>ジカン</t>
    </rPh>
    <rPh sb="57" eb="59">
      <t>キンム</t>
    </rPh>
    <rPh sb="59" eb="60">
      <t>ノブ</t>
    </rPh>
    <rPh sb="60" eb="63">
      <t>ジカンスウ</t>
    </rPh>
    <rPh sb="64" eb="66">
      <t>サンニュウ</t>
    </rPh>
    <phoneticPr fontId="29"/>
  </si>
  <si>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29"/>
  </si>
  <si>
    <t>１．サービス種別</t>
    <rPh sb="6" eb="8">
      <t>シュベツ</t>
    </rPh>
    <phoneticPr fontId="29"/>
  </si>
  <si>
    <t>サービス種別名</t>
    <rPh sb="4" eb="6">
      <t>シュベツ</t>
    </rPh>
    <rPh sb="6" eb="7">
      <t>メイ</t>
    </rPh>
    <phoneticPr fontId="29"/>
  </si>
  <si>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29"/>
  </si>
  <si>
    <t>２．職種名・資格名称</t>
    <rPh sb="2" eb="4">
      <t>ショクシュ</t>
    </rPh>
    <rPh sb="4" eb="5">
      <t>メイ</t>
    </rPh>
    <rPh sb="6" eb="8">
      <t>シカク</t>
    </rPh>
    <rPh sb="8" eb="10">
      <t>メイショウ</t>
    </rPh>
    <phoneticPr fontId="29"/>
  </si>
  <si>
    <t>資格</t>
    <rPh sb="0" eb="2">
      <t>シカク</t>
    </rPh>
    <phoneticPr fontId="29"/>
  </si>
  <si>
    <t>ー</t>
    <phoneticPr fontId="29"/>
  </si>
  <si>
    <t>保健師</t>
    <rPh sb="0" eb="3">
      <t>ホケンシ</t>
    </rPh>
    <phoneticPr fontId="29"/>
  </si>
  <si>
    <t>医師</t>
    <rPh sb="0" eb="2">
      <t>イシ</t>
    </rPh>
    <phoneticPr fontId="29"/>
  </si>
  <si>
    <t>実務者研修修了者</t>
    <rPh sb="0" eb="3">
      <t>ジツムシャ</t>
    </rPh>
    <rPh sb="3" eb="5">
      <t>ケンシュウ</t>
    </rPh>
    <rPh sb="5" eb="8">
      <t>シュウリョウシャ</t>
    </rPh>
    <phoneticPr fontId="29"/>
  </si>
  <si>
    <t>介護職員初任者研修修了者</t>
    <rPh sb="0" eb="2">
      <t>カイゴ</t>
    </rPh>
    <rPh sb="2" eb="4">
      <t>ショクイン</t>
    </rPh>
    <rPh sb="4" eb="7">
      <t>ショニンシャ</t>
    </rPh>
    <rPh sb="7" eb="9">
      <t>ケンシュウ</t>
    </rPh>
    <rPh sb="9" eb="12">
      <t>シュウリョウシャ</t>
    </rPh>
    <phoneticPr fontId="29"/>
  </si>
  <si>
    <t>社会福祉士</t>
    <rPh sb="0" eb="2">
      <t>シャカイ</t>
    </rPh>
    <rPh sb="2" eb="5">
      <t>フクシシ</t>
    </rPh>
    <phoneticPr fontId="29"/>
  </si>
  <si>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9"/>
  </si>
  <si>
    <t>介護支援専門員</t>
    <rPh sb="0" eb="2">
      <t>カイゴ</t>
    </rPh>
    <rPh sb="2" eb="4">
      <t>シエン</t>
    </rPh>
    <rPh sb="4" eb="7">
      <t>センモンイン</t>
    </rPh>
    <phoneticPr fontId="29"/>
  </si>
  <si>
    <t>旧ホームヘルパー1級課程修了者</t>
    <rPh sb="0" eb="1">
      <t>キュウ</t>
    </rPh>
    <rPh sb="9" eb="10">
      <t>キュウ</t>
    </rPh>
    <rPh sb="10" eb="12">
      <t>カテイ</t>
    </rPh>
    <rPh sb="12" eb="15">
      <t>シュウリョウシャ</t>
    </rPh>
    <phoneticPr fontId="29"/>
  </si>
  <si>
    <t>一定期間のサービス提供責任者経験</t>
    <rPh sb="0" eb="2">
      <t>イッテイ</t>
    </rPh>
    <rPh sb="2" eb="4">
      <t>キカン</t>
    </rPh>
    <rPh sb="9" eb="11">
      <t>テイキョウ</t>
    </rPh>
    <rPh sb="11" eb="14">
      <t>セキニンシャ</t>
    </rPh>
    <rPh sb="14" eb="16">
      <t>ケイケン</t>
    </rPh>
    <phoneticPr fontId="29"/>
  </si>
  <si>
    <t>旧ホームヘルパー2級課程修了者</t>
    <rPh sb="0" eb="1">
      <t>キュウ</t>
    </rPh>
    <rPh sb="9" eb="10">
      <t>キュウ</t>
    </rPh>
    <rPh sb="10" eb="12">
      <t>カテイ</t>
    </rPh>
    <rPh sb="12" eb="15">
      <t>シュウリョウシャ</t>
    </rPh>
    <phoneticPr fontId="29"/>
  </si>
  <si>
    <t>ー</t>
    <phoneticPr fontId="29"/>
  </si>
  <si>
    <t>【自治体の皆様へ】</t>
    <rPh sb="1" eb="4">
      <t>ジチタイ</t>
    </rPh>
    <rPh sb="5" eb="7">
      <t>ミナサマ</t>
    </rPh>
    <phoneticPr fontId="29"/>
  </si>
  <si>
    <t>※ INDIRECT関数使用のため、以下のとおりセルに「名前の定義」をしています。</t>
    <rPh sb="10" eb="12">
      <t>カンスウ</t>
    </rPh>
    <rPh sb="12" eb="14">
      <t>シヨウ</t>
    </rPh>
    <rPh sb="18" eb="20">
      <t>イカ</t>
    </rPh>
    <rPh sb="28" eb="30">
      <t>ナマエ</t>
    </rPh>
    <rPh sb="31" eb="33">
      <t>テイギ</t>
    </rPh>
    <phoneticPr fontId="29"/>
  </si>
  <si>
    <t>　12行目・・・「職種」</t>
    <rPh sb="3" eb="5">
      <t>ギョウメ</t>
    </rPh>
    <rPh sb="9" eb="11">
      <t>ショクシュ</t>
    </rPh>
    <phoneticPr fontId="29"/>
  </si>
  <si>
    <t>　C列・・・「管理者」</t>
    <rPh sb="2" eb="3">
      <t>レツ</t>
    </rPh>
    <rPh sb="7" eb="10">
      <t>カンリシャ</t>
    </rPh>
    <phoneticPr fontId="29"/>
  </si>
  <si>
    <t>　D列・・・「オペレーター」</t>
    <rPh sb="2" eb="3">
      <t>レツ</t>
    </rPh>
    <phoneticPr fontId="29"/>
  </si>
  <si>
    <t>　E列・・・「訪問介護員_定期」</t>
    <rPh sb="2" eb="3">
      <t>レツ</t>
    </rPh>
    <rPh sb="7" eb="9">
      <t>ホウモン</t>
    </rPh>
    <rPh sb="9" eb="11">
      <t>カイゴ</t>
    </rPh>
    <rPh sb="11" eb="12">
      <t>イン</t>
    </rPh>
    <rPh sb="13" eb="15">
      <t>テイキ</t>
    </rPh>
    <phoneticPr fontId="29"/>
  </si>
  <si>
    <t>　F列・・・「訪問介護員_随時」</t>
    <rPh sb="2" eb="3">
      <t>レツ</t>
    </rPh>
    <rPh sb="7" eb="9">
      <t>ホウモン</t>
    </rPh>
    <rPh sb="9" eb="11">
      <t>カイゴ</t>
    </rPh>
    <rPh sb="11" eb="12">
      <t>イン</t>
    </rPh>
    <rPh sb="13" eb="15">
      <t>ズイジ</t>
    </rPh>
    <phoneticPr fontId="29"/>
  </si>
  <si>
    <t>　G列・・・「訪問看護員」</t>
    <rPh sb="2" eb="3">
      <t>レツ</t>
    </rPh>
    <rPh sb="7" eb="9">
      <t>ホウモン</t>
    </rPh>
    <rPh sb="9" eb="11">
      <t>カンゴ</t>
    </rPh>
    <rPh sb="11" eb="12">
      <t>イン</t>
    </rPh>
    <phoneticPr fontId="29"/>
  </si>
  <si>
    <t>　H列・・・「登録看護職員」</t>
    <rPh sb="2" eb="3">
      <t>レツ</t>
    </rPh>
    <rPh sb="7" eb="9">
      <t>トウロク</t>
    </rPh>
    <rPh sb="9" eb="11">
      <t>カンゴ</t>
    </rPh>
    <rPh sb="11" eb="13">
      <t>ショクイン</t>
    </rPh>
    <phoneticPr fontId="29"/>
  </si>
  <si>
    <t>　I列・・・「理学療法士」</t>
    <rPh sb="2" eb="3">
      <t>レツ</t>
    </rPh>
    <rPh sb="7" eb="9">
      <t>リガク</t>
    </rPh>
    <rPh sb="9" eb="12">
      <t>リョウホウシ</t>
    </rPh>
    <phoneticPr fontId="29"/>
  </si>
  <si>
    <t>　J列・・・「作業療法士」</t>
    <rPh sb="2" eb="3">
      <t>レツ</t>
    </rPh>
    <rPh sb="7" eb="9">
      <t>サギョウ</t>
    </rPh>
    <rPh sb="9" eb="12">
      <t>リョウホウシ</t>
    </rPh>
    <phoneticPr fontId="29"/>
  </si>
  <si>
    <t>　K列・・・「言語聴覚士」</t>
    <rPh sb="2" eb="3">
      <t>レツ</t>
    </rPh>
    <rPh sb="7" eb="9">
      <t>ゲンゴ</t>
    </rPh>
    <rPh sb="9" eb="12">
      <t>チョウカクシ</t>
    </rPh>
    <phoneticPr fontId="29"/>
  </si>
  <si>
    <t>　L列・・・「計画作成責任者」</t>
    <rPh sb="2" eb="3">
      <t>レツ</t>
    </rPh>
    <rPh sb="7" eb="9">
      <t>ケイカク</t>
    </rPh>
    <rPh sb="9" eb="11">
      <t>サクセイ</t>
    </rPh>
    <rPh sb="11" eb="14">
      <t>セキニンシャ</t>
    </rPh>
    <phoneticPr fontId="2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</si>
  <si>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9"/>
  </si>
  <si>
    <t>　行が足りない場合は、適宜追加してください。</t>
    <rPh sb="1" eb="2">
      <t>ギョウ</t>
    </rPh>
    <rPh sb="3" eb="4">
      <t>タ</t>
    </rPh>
    <rPh sb="7" eb="9">
      <t>バアイ</t>
    </rPh>
    <rPh sb="11" eb="13">
      <t>テキギ</t>
    </rPh>
    <rPh sb="13" eb="15">
      <t>ツイカ</t>
    </rPh>
    <phoneticPr fontId="29"/>
  </si>
  <si>
    <t>※職種を追加したい場合は、M12に職種名を追加し、それぞれの列に必要資格を入力してください。</t>
    <rPh sb="1" eb="3">
      <t>ショクシュ</t>
    </rPh>
    <rPh sb="4" eb="6">
      <t>ツイカ</t>
    </rPh>
    <rPh sb="9" eb="11">
      <t>バアイ</t>
    </rPh>
    <rPh sb="17" eb="19">
      <t>ショクシュ</t>
    </rPh>
    <rPh sb="19" eb="20">
      <t>メイ</t>
    </rPh>
    <rPh sb="21" eb="23">
      <t>ツイカ</t>
    </rPh>
    <rPh sb="30" eb="31">
      <t>レツ</t>
    </rPh>
    <rPh sb="32" eb="34">
      <t>ヒツヨウ</t>
    </rPh>
    <rPh sb="34" eb="36">
      <t>シカク</t>
    </rPh>
    <rPh sb="37" eb="39">
      <t>ニュウリョク</t>
    </rPh>
    <phoneticPr fontId="2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</si>
  <si>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9"/>
  </si>
  <si>
    <t>　・「数式」タブ　⇒　「名前の定義」を選択</t>
    <rPh sb="3" eb="5">
      <t>スウシキ</t>
    </rPh>
    <rPh sb="12" eb="14">
      <t>ナマエ</t>
    </rPh>
    <rPh sb="15" eb="17">
      <t>テイギ</t>
    </rPh>
    <rPh sb="19" eb="21">
      <t>センタク</t>
    </rPh>
    <phoneticPr fontId="29"/>
  </si>
  <si>
    <t>　・「名前」に職種名を入力</t>
    <rPh sb="3" eb="5">
      <t>ナマエ</t>
    </rPh>
    <rPh sb="7" eb="9">
      <t>ショクシュ</t>
    </rPh>
    <rPh sb="9" eb="10">
      <t>メイ</t>
    </rPh>
    <rPh sb="11" eb="13">
      <t>ニュウリョク</t>
    </rPh>
    <phoneticPr fontId="2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</si>
  <si>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</si>
  <si>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9"/>
  </si>
  <si>
    <t>　看護師等の資格者を定期巡回サービスや随時訪問サービスを行う訪問介護員等として雇用する場合は、診療補助や療養上の世話は行っていない。</t>
    <rPh sb="1" eb="4">
      <t>カンゴシ</t>
    </rPh>
    <rPh sb="4" eb="5">
      <t>トウ</t>
    </rPh>
    <rPh sb="6" eb="9">
      <t>シカクシャ</t>
    </rPh>
    <rPh sb="10" eb="12">
      <t>テイキ</t>
    </rPh>
    <rPh sb="12" eb="14">
      <t>ジュンカイ</t>
    </rPh>
    <rPh sb="19" eb="21">
      <t>ズイジ</t>
    </rPh>
    <rPh sb="21" eb="23">
      <t>ホウモン</t>
    </rPh>
    <rPh sb="28" eb="29">
      <t>オコナ</t>
    </rPh>
    <rPh sb="30" eb="32">
      <t>ホウモン</t>
    </rPh>
    <rPh sb="32" eb="34">
      <t>カイゴ</t>
    </rPh>
    <rPh sb="34" eb="35">
      <t>イン</t>
    </rPh>
    <rPh sb="35" eb="36">
      <t>トウ</t>
    </rPh>
    <rPh sb="39" eb="41">
      <t>コヨウ</t>
    </rPh>
    <rPh sb="43" eb="45">
      <t>バアイ</t>
    </rPh>
    <rPh sb="47" eb="49">
      <t>シンリョウ</t>
    </rPh>
    <rPh sb="49" eb="51">
      <t>ホジョ</t>
    </rPh>
    <rPh sb="52" eb="54">
      <t>リョウヨウ</t>
    </rPh>
    <rPh sb="54" eb="55">
      <t>ジョウ</t>
    </rPh>
    <rPh sb="56" eb="58">
      <t>セワ</t>
    </rPh>
    <rPh sb="59" eb="60">
      <t>オコナ</t>
    </rPh>
    <phoneticPr fontId="4"/>
  </si>
  <si>
    <t>　看護職員は利用者の居宅を概ね1月に1回程度訪問し、アセスメント及びモニタリングを行っている。</t>
    <rPh sb="1" eb="3">
      <t>カンゴ</t>
    </rPh>
    <rPh sb="3" eb="5">
      <t>ショクイン</t>
    </rPh>
    <rPh sb="6" eb="9">
      <t>リヨウシャ</t>
    </rPh>
    <rPh sb="10" eb="12">
      <t>キョタク</t>
    </rPh>
    <rPh sb="13" eb="14">
      <t>オオム</t>
    </rPh>
    <rPh sb="16" eb="17">
      <t>ツキ</t>
    </rPh>
    <rPh sb="19" eb="20">
      <t>カイ</t>
    </rPh>
    <rPh sb="20" eb="22">
      <t>テイド</t>
    </rPh>
    <rPh sb="22" eb="24">
      <t>ホウモン</t>
    </rPh>
    <rPh sb="32" eb="33">
      <t>オヨ</t>
    </rPh>
    <rPh sb="41" eb="42">
      <t>オコナ</t>
    </rPh>
    <phoneticPr fontId="4"/>
  </si>
  <si>
    <t>　計画作成責任者が常勤看護師等でない場合には、常勤看護師等は、利用者又はその家族に定期巡回・随時対応型訪問介護看護計画の説明を行う際には、計画作成責任者に対し、必要な協力を行っている。</t>
    <rPh sb="1" eb="3">
      <t>ケイカク</t>
    </rPh>
    <rPh sb="3" eb="5">
      <t>サクセイ</t>
    </rPh>
    <rPh sb="5" eb="8">
      <t>セキニンシャ</t>
    </rPh>
    <rPh sb="9" eb="11">
      <t>ジョウキン</t>
    </rPh>
    <rPh sb="11" eb="14">
      <t>カンゴシ</t>
    </rPh>
    <rPh sb="14" eb="15">
      <t>トウ</t>
    </rPh>
    <rPh sb="18" eb="20">
      <t>バアイ</t>
    </rPh>
    <rPh sb="31" eb="34">
      <t>リヨウシャ</t>
    </rPh>
    <rPh sb="34" eb="35">
      <t>マタ</t>
    </rPh>
    <rPh sb="38" eb="40">
      <t>カゾク</t>
    </rPh>
    <rPh sb="60" eb="62">
      <t>セツメイ</t>
    </rPh>
    <rPh sb="63" eb="64">
      <t>オコナ</t>
    </rPh>
    <rPh sb="65" eb="66">
      <t>サイ</t>
    </rPh>
    <rPh sb="69" eb="71">
      <t>ケイカク</t>
    </rPh>
    <rPh sb="71" eb="73">
      <t>サクセイ</t>
    </rPh>
    <rPh sb="73" eb="76">
      <t>セキニンシャ</t>
    </rPh>
    <rPh sb="77" eb="78">
      <t>タイ</t>
    </rPh>
    <rPh sb="80" eb="82">
      <t>ヒツヨウ</t>
    </rPh>
    <rPh sb="83" eb="85">
      <t>キョウリョク</t>
    </rPh>
    <rPh sb="86" eb="87">
      <t>オコナ</t>
    </rPh>
    <phoneticPr fontId="4"/>
  </si>
  <si>
    <t>24時間365日、看護職員による対応が必要な場合に確実に連絡が可能な体制の確保</t>
    <rPh sb="2" eb="4">
      <t>ジカン</t>
    </rPh>
    <rPh sb="7" eb="8">
      <t>ニチ</t>
    </rPh>
    <rPh sb="9" eb="11">
      <t>カンゴ</t>
    </rPh>
    <rPh sb="11" eb="13">
      <t>ショクイン</t>
    </rPh>
    <rPh sb="16" eb="18">
      <t>タイオウ</t>
    </rPh>
    <rPh sb="19" eb="21">
      <t>ヒツヨウ</t>
    </rPh>
    <rPh sb="22" eb="24">
      <t>バアイ</t>
    </rPh>
    <rPh sb="25" eb="27">
      <t>カクジツ</t>
    </rPh>
    <rPh sb="28" eb="30">
      <t>レンラク</t>
    </rPh>
    <rPh sb="31" eb="33">
      <t>カノウ</t>
    </rPh>
    <rPh sb="34" eb="36">
      <t>タイセイ</t>
    </rPh>
    <rPh sb="37" eb="39">
      <t>カクホ</t>
    </rPh>
    <phoneticPr fontId="4"/>
  </si>
  <si>
    <t>　訪問看護サービス利用者に係る定期巡回・随時対応型訪問介護看護費（Ⅰ）は、主治医からの指示書の有効期間内に行ったサービスについて算定している（有効期間外の場合は算定していない）。</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40">
      <t>シュジイ</t>
    </rPh>
    <rPh sb="43" eb="45">
      <t>シジ</t>
    </rPh>
    <rPh sb="45" eb="46">
      <t>ショ</t>
    </rPh>
    <rPh sb="47" eb="49">
      <t>ユウコウ</t>
    </rPh>
    <rPh sb="49" eb="52">
      <t>キカンナイ</t>
    </rPh>
    <rPh sb="53" eb="54">
      <t>オコナ</t>
    </rPh>
    <rPh sb="64" eb="66">
      <t>サンテイ</t>
    </rPh>
    <rPh sb="71" eb="73">
      <t>ユウコウ</t>
    </rPh>
    <rPh sb="73" eb="75">
      <t>キカン</t>
    </rPh>
    <rPh sb="75" eb="76">
      <t>ガイ</t>
    </rPh>
    <rPh sb="77" eb="79">
      <t>バアイ</t>
    </rPh>
    <rPh sb="80" eb="82">
      <t>サンテイ</t>
    </rPh>
    <phoneticPr fontId="4"/>
  </si>
  <si>
    <t>　・</t>
    <phoneticPr fontId="4"/>
  </si>
  <si>
    <t>多発性硬化症、重症筋無力症、スモン、筋萎縮性側索硬化症、脊髄小脳変性症、ハンチントン病、進行性筋ジストロフィー症、パーキンソン病関連疾病（進行性核上性麻痺、大脳皮質基底核変性症及びパーキンソン病（ホーエン・ヤールの重症度分類がステージ３以上であって生活機能障害度がⅡ度又はⅢ度のものに限る。）をいう。）、多系統委縮症（線条体黒質変性症、オリーブ橋小脳委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4"/>
  </si>
  <si>
    <t>末期の悪性腫瘍その他次のいずれかに該当する状態の利用者</t>
    <rPh sb="0" eb="2">
      <t>マッキ</t>
    </rPh>
    <rPh sb="3" eb="7">
      <t>アクセイシュヨウ</t>
    </rPh>
    <rPh sb="9" eb="10">
      <t>タ</t>
    </rPh>
    <rPh sb="10" eb="11">
      <t>ツギ</t>
    </rPh>
    <rPh sb="17" eb="19">
      <t>ガイトウ</t>
    </rPh>
    <rPh sb="21" eb="23">
      <t>ジョウタイ</t>
    </rPh>
    <rPh sb="24" eb="27">
      <t>リヨウシャ</t>
    </rPh>
    <phoneticPr fontId="4"/>
  </si>
  <si>
    <t>　一つの事業所で、医療保険と介護保険の給付の対象となる訪問看護をそれぞれ１日以上実施した場合には、最後に実施した保険制度でこの加算を算定している。</t>
    <rPh sb="1" eb="2">
      <t>ヒト</t>
    </rPh>
    <rPh sb="4" eb="7">
      <t>ジギョウショ</t>
    </rPh>
    <rPh sb="9" eb="11">
      <t>イリョウ</t>
    </rPh>
    <rPh sb="11" eb="13">
      <t>ホケン</t>
    </rPh>
    <rPh sb="14" eb="16">
      <t>カイゴ</t>
    </rPh>
    <rPh sb="16" eb="18">
      <t>ホケン</t>
    </rPh>
    <rPh sb="19" eb="21">
      <t>キュウフ</t>
    </rPh>
    <rPh sb="22" eb="24">
      <t>タイショウ</t>
    </rPh>
    <rPh sb="27" eb="29">
      <t>ホウモン</t>
    </rPh>
    <rPh sb="29" eb="31">
      <t>カンゴ</t>
    </rPh>
    <rPh sb="37" eb="40">
      <t>ニチイジョウ</t>
    </rPh>
    <rPh sb="40" eb="42">
      <t>ジッシ</t>
    </rPh>
    <rPh sb="44" eb="46">
      <t>バアイ</t>
    </rPh>
    <rPh sb="49" eb="51">
      <t>サイゴ</t>
    </rPh>
    <rPh sb="52" eb="54">
      <t>ジッシ</t>
    </rPh>
    <rPh sb="56" eb="58">
      <t>ホケン</t>
    </rPh>
    <rPh sb="58" eb="60">
      <t>セイド</t>
    </rPh>
    <rPh sb="63" eb="65">
      <t>カサン</t>
    </rPh>
    <rPh sb="66" eb="68">
      <t>サンテイ</t>
    </rPh>
    <phoneticPr fontId="4"/>
  </si>
  <si>
    <t>　複数の事業所が退院時共同指導を行う場合には、主治医の所属する保険医療機関、介護老人保健施設若しくは介護医療院に対し、他の訪問看護ステーション等における退院時共同指導の実施の有無について確認している。</t>
    <rPh sb="4" eb="7">
      <t>ジギョウショ</t>
    </rPh>
    <rPh sb="46" eb="47">
      <t>モ</t>
    </rPh>
    <rPh sb="50" eb="52">
      <t>カイゴ</t>
    </rPh>
    <rPh sb="52" eb="54">
      <t>イリョウ</t>
    </rPh>
    <rPh sb="54" eb="55">
      <t>イン</t>
    </rPh>
    <phoneticPr fontId="4"/>
  </si>
  <si>
    <t xml:space="preserve">　定期巡回・随時対応型訪問介護看護計画の作成に当たっては、指定通所リハビリテーション事業所等の理学療法士等が利用者の居宅を訪問する際に計画作成責任者が同行する又は当該理学療法士等及び計画作成責任者が利用者の居宅を訪問した後に共同してカンファレンス（サービス担当者会議を除く。）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生活機能アセスメント」という。）を行っている。
</t>
    <rPh sb="29" eb="33">
      <t>シテイツウショ</t>
    </rPh>
    <rPh sb="42" eb="45">
      <t>ジギョウショ</t>
    </rPh>
    <rPh sb="45" eb="46">
      <t>トウ</t>
    </rPh>
    <phoneticPr fontId="4"/>
  </si>
  <si>
    <t>　事業所の全ての従業者に対し、事業主の負担により健康診断等を少なくとも１年以内ごとに１回実施している。</t>
    <rPh sb="1" eb="4">
      <t>ジギョウショ</t>
    </rPh>
    <rPh sb="5" eb="6">
      <t>スベ</t>
    </rPh>
    <rPh sb="8" eb="11">
      <t>ジュウギョウシャ</t>
    </rPh>
    <rPh sb="12" eb="13">
      <t>タイ</t>
    </rPh>
    <rPh sb="15" eb="18">
      <t>ジギョウヌシ</t>
    </rPh>
    <rPh sb="19" eb="21">
      <t>フタン</t>
    </rPh>
    <rPh sb="24" eb="26">
      <t>ケンコウ</t>
    </rPh>
    <rPh sb="26" eb="28">
      <t>シンダン</t>
    </rPh>
    <rPh sb="28" eb="29">
      <t>トウ</t>
    </rPh>
    <rPh sb="30" eb="31">
      <t>スク</t>
    </rPh>
    <rPh sb="36" eb="37">
      <t>ネン</t>
    </rPh>
    <rPh sb="37" eb="39">
      <t>イナイ</t>
    </rPh>
    <rPh sb="43" eb="44">
      <t>カイ</t>
    </rPh>
    <rPh sb="44" eb="46">
      <t>ジッシ</t>
    </rPh>
    <phoneticPr fontId="4"/>
  </si>
  <si>
    <t>　身体的拘束等を行う場合には、その態様及び時間、その際の利用者の心身の状況並びに緊急やむを得ない理由を記録している。</t>
    <phoneticPr fontId="4"/>
  </si>
  <si>
    <t>　当該利用者又は他の利用者等の生命又は身体を保護するため緊急やむを得ない場合を除き、身体的拘束その他利用者の行動を制限する行為（身体的拘束等）を行っていない。</t>
    <phoneticPr fontId="4"/>
  </si>
  <si>
    <t>定期巡回・随時対応型訪問介護看護計画</t>
    <phoneticPr fontId="4"/>
  </si>
  <si>
    <t>提供した具体的なサービスの内容等の記録</t>
    <phoneticPr fontId="4"/>
  </si>
  <si>
    <t>身体的拘束等の態様及び時間、その際の利用者の心身の状況並びに緊急やむを得ない理由の記録</t>
    <phoneticPr fontId="4"/>
  </si>
  <si>
    <t>主治の医師による指示の文書</t>
    <phoneticPr fontId="4"/>
  </si>
  <si>
    <t>訪問看護報告書</t>
    <phoneticPr fontId="4"/>
  </si>
  <si>
    <t>市町村への通知に係る記録</t>
    <phoneticPr fontId="4"/>
  </si>
  <si>
    <t>苦情の内容等の記録</t>
    <phoneticPr fontId="4"/>
  </si>
  <si>
    <t>事故の状況及び事故に際して採った処置についての記録</t>
    <phoneticPr fontId="4"/>
  </si>
  <si>
    <t>介護給付費の請求、受領等に係る書類</t>
    <phoneticPr fontId="4"/>
  </si>
  <si>
    <t>利用者から支払を受ける利用料の請求、受領等に係る書類</t>
    <phoneticPr fontId="4"/>
  </si>
  <si>
    <t>従業者の勤務の実績に関する記録</t>
    <phoneticPr fontId="4"/>
  </si>
  <si>
    <t>その他市長が特に必要と認める記録</t>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</si>
  <si>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</si>
  <si>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</si>
  <si>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</si>
  <si>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　キャリアパス要件Ⅴ（介護福祉士等の配置要件）として、サービス種類ごとに、「サービス提供体制強化加算」、「特定事業所加算」、「入居継続支援加算」又は「日常生活支援加算」の各区分の届出を行っている。</t>
    <phoneticPr fontId="4"/>
  </si>
  <si>
    <t>　職場環境要件として、従前（旧３加算）の職場環境等の改善に係る取組を実施し、その内容を全ての介護職員に周知しており、当該取組についてホームページへの掲載等により公表している。</t>
    <phoneticPr fontId="4"/>
  </si>
  <si>
    <t>①介護職員等処遇改善加算(Ⅰ)</t>
    <phoneticPr fontId="4"/>
  </si>
  <si>
    <t>②介護職員等処遇改善加算(Ⅱ)</t>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</si>
  <si>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</si>
  <si>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</si>
  <si>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</si>
  <si>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　職場環境要件として、従前（旧３加算）の職場環境等の改善に係る取組を実施し、その内容を全ての介護職員に周知しており、当該取組についてホームページへの掲載等により公表している。</t>
    <phoneticPr fontId="4"/>
  </si>
  <si>
    <t>③介護職員等処遇改善加算(Ⅲ)</t>
    <phoneticPr fontId="4"/>
  </si>
  <si>
    <t>④介護職員等処遇改善加算(Ⅳ)</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</si>
  <si>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</si>
  <si>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</si>
  <si>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（３）　高齢者虐待防止措置未実施減算</t>
    <rPh sb="4" eb="7">
      <t>コウレイシャ</t>
    </rPh>
    <rPh sb="7" eb="9">
      <t>ギャクタイ</t>
    </rPh>
    <rPh sb="9" eb="11">
      <t>ボウシ</t>
    </rPh>
    <rPh sb="11" eb="13">
      <t>ソチ</t>
    </rPh>
    <rPh sb="13" eb="16">
      <t>ミジッシ</t>
    </rPh>
    <rPh sb="16" eb="18">
      <t>ゲンサン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</si>
  <si>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</si>
  <si>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</si>
  <si>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</si>
  <si>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高齢者虐待防止措置を実施するための担当者を設置している。</t>
    <phoneticPr fontId="4"/>
  </si>
  <si>
    <t>（Ⅰ）</t>
    <phoneticPr fontId="4"/>
  </si>
  <si>
    <t>　次に掲げる項目のうち、ア又はイを含むいずれか２項目以上を満たしている。</t>
    <phoneticPr fontId="4"/>
  </si>
  <si>
    <t>ア</t>
  </si>
  <si>
    <t>イ</t>
  </si>
  <si>
    <t>ウ</t>
  </si>
  <si>
    <t>エ</t>
  </si>
  <si>
    <t>オ</t>
  </si>
  <si>
    <t>夜間対応した翌日の勤務間隔の確保</t>
    <phoneticPr fontId="4"/>
  </si>
  <si>
    <t>夜間対応に係る勤務の連続回数が２連続（２回）まで</t>
    <phoneticPr fontId="4"/>
  </si>
  <si>
    <t>夜間対応後の暦日の休日確保</t>
    <phoneticPr fontId="4"/>
  </si>
  <si>
    <t>夜間勤務のニーズを踏まえた勤務体制の工夫</t>
    <phoneticPr fontId="4"/>
  </si>
  <si>
    <t>カ</t>
  </si>
  <si>
    <t>ＩＣＴ、ＡＩ、ＩｏＴ等の活用による業務負担軽減</t>
    <phoneticPr fontId="4"/>
  </si>
  <si>
    <t>電話等による連絡及び相談を担当する者に対する支援体制の確保</t>
    <phoneticPr fontId="4"/>
  </si>
  <si>
    <t>（Ⅰ）
　地域住民等との連携により、地域資源を効果的に活用し、利用者の状態に応じた支援を行っている。</t>
    <rPh sb="5" eb="7">
      <t>チイキ</t>
    </rPh>
    <rPh sb="7" eb="9">
      <t>ジュウミン</t>
    </rPh>
    <rPh sb="9" eb="10">
      <t>トウ</t>
    </rPh>
    <rPh sb="12" eb="14">
      <t>レンケイ</t>
    </rPh>
    <rPh sb="18" eb="20">
      <t>チイキ</t>
    </rPh>
    <rPh sb="20" eb="22">
      <t>シゲン</t>
    </rPh>
    <rPh sb="23" eb="26">
      <t>コウカテキ</t>
    </rPh>
    <rPh sb="27" eb="29">
      <t>カツヨウ</t>
    </rPh>
    <rPh sb="31" eb="34">
      <t>リヨウシャ</t>
    </rPh>
    <rPh sb="35" eb="37">
      <t>ジョウタイ</t>
    </rPh>
    <rPh sb="38" eb="39">
      <t>オウ</t>
    </rPh>
    <rPh sb="41" eb="43">
      <t>シエン</t>
    </rPh>
    <rPh sb="44" eb="45">
      <t>オコナ</t>
    </rPh>
    <phoneticPr fontId="4"/>
  </si>
  <si>
    <t>（Ⅰ）
　日常的に利用者と関わりのある地域住民等の相談に対応する体制を確保している。</t>
    <rPh sb="5" eb="8">
      <t>ニチジョウテキ</t>
    </rPh>
    <rPh sb="9" eb="12">
      <t>リヨウシャ</t>
    </rPh>
    <rPh sb="13" eb="14">
      <t>カカ</t>
    </rPh>
    <rPh sb="19" eb="21">
      <t>チイキ</t>
    </rPh>
    <rPh sb="21" eb="23">
      <t>ジュウミン</t>
    </rPh>
    <rPh sb="23" eb="24">
      <t>トウ</t>
    </rPh>
    <rPh sb="25" eb="27">
      <t>ソウダン</t>
    </rPh>
    <rPh sb="28" eb="30">
      <t>タイオウ</t>
    </rPh>
    <rPh sb="32" eb="34">
      <t>タイセイ</t>
    </rPh>
    <rPh sb="35" eb="37">
      <t>カクホ</t>
    </rPh>
    <phoneticPr fontId="4"/>
  </si>
  <si>
    <t>(1)</t>
    <phoneticPr fontId="4"/>
  </si>
  <si>
    <t>(2)</t>
  </si>
  <si>
    <t>(3)</t>
  </si>
  <si>
    <t>(4)</t>
  </si>
  <si>
    <t>障害福祉サービス事業所、児童福祉施設等と協働し、地域において世代間の交流を行っている。</t>
    <phoneticPr fontId="4"/>
  </si>
  <si>
    <t>地域住民等、他の指定居宅サービス事業者が当該事業を行う事業所、他の指定地域密着型サービス事業者が当該事業を行う事業所等と共同で事例検討会、研修会等を実施している。</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</si>
  <si>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</si>
  <si>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</si>
  <si>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事業所の特性に応じ、次に掲げる基準のいずれかを実施している。</t>
    <rPh sb="0" eb="3">
      <t>ジギョウショ</t>
    </rPh>
    <rPh sb="4" eb="6">
      <t>トクセイ</t>
    </rPh>
    <rPh sb="7" eb="8">
      <t>オウ</t>
    </rPh>
    <rPh sb="23" eb="25">
      <t>ジッシ</t>
    </rPh>
    <phoneticPr fontId="4"/>
  </si>
  <si>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で取り決めている。</t>
    <phoneticPr fontId="4"/>
  </si>
  <si>
    <t>　口腔の健康状態の評価をそれぞれ利用者について行い、評価した情報を歯科医療機関及び当該利用者を担当する介護支援専門員に対し、提供している。　</t>
    <phoneticPr fontId="4"/>
  </si>
  <si>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7"/>
  </si>
  <si>
    <t>　(1) 「４週」・「暦月」のいずれかを選択してください。</t>
    <rPh sb="7" eb="8">
      <t>シュウ</t>
    </rPh>
    <rPh sb="11" eb="12">
      <t>レキ</t>
    </rPh>
    <rPh sb="12" eb="13">
      <t>ツキ</t>
    </rPh>
    <rPh sb="20" eb="22">
      <t>センタク</t>
    </rPh>
    <phoneticPr fontId="2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</si>
  <si>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</si>
  <si>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9"/>
  </si>
  <si>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9"/>
  </si>
  <si>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9"/>
  </si>
  <si>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</si>
  <si>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C</t>
    <phoneticPr fontId="29"/>
  </si>
  <si>
    <t>非常勤で兼務</t>
    <rPh sb="0" eb="1">
      <t>ヒ</t>
    </rPh>
    <rPh sb="1" eb="3">
      <t>ジョウキン</t>
    </rPh>
    <rPh sb="4" eb="6">
      <t>ケンム</t>
    </rPh>
    <phoneticPr fontId="29"/>
  </si>
  <si>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9"/>
  </si>
  <si>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9"/>
  </si>
  <si>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9"/>
  </si>
  <si>
    <t>　(7) 従業者の氏名を記入してください。</t>
    <rPh sb="5" eb="8">
      <t>ジュウギョウシャ</t>
    </rPh>
    <rPh sb="9" eb="11">
      <t>シメイ</t>
    </rPh>
    <rPh sb="12" eb="14">
      <t>キニュウ</t>
    </rPh>
    <phoneticPr fontId="29"/>
  </si>
  <si>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9"/>
  </si>
  <si>
    <t>　　  ※ 指定基準の確認に際しては、４週分の入力で差し支えありません。</t>
  </si>
  <si>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</si>
  <si>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9"/>
  </si>
  <si>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9"/>
  </si>
  <si>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9"/>
  </si>
  <si>
    <t>　　　 その他、特記事項欄としてもご活用ください。</t>
    <rPh sb="6" eb="7">
      <t>タ</t>
    </rPh>
    <rPh sb="8" eb="10">
      <t>トッキ</t>
    </rPh>
    <rPh sb="10" eb="12">
      <t>ジコウ</t>
    </rPh>
    <rPh sb="12" eb="13">
      <t>ラン</t>
    </rPh>
    <rPh sb="18" eb="20">
      <t>カツヨウ</t>
    </rPh>
    <phoneticPr fontId="29"/>
  </si>
  <si>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9"/>
  </si>
  <si>
    <t>　　　　○ 常勤換算方法とは、非常勤の従業者について「事業所の従業者の勤務延時間数を当該事業所において常勤の従業者が勤務すべき時間数で除することにより、</t>
    <phoneticPr fontId="29"/>
  </si>
  <si>
    <t>　　　　　常勤の従業者の員数に換算する方法」であるため、常勤の従業者については常勤換算方法によらず、実人数で計算する。</t>
    <phoneticPr fontId="29"/>
  </si>
  <si>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9"/>
  </si>
  <si>
    <t>　　　　　手入力すること。</t>
    <phoneticPr fontId="29"/>
  </si>
  <si>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9"/>
  </si>
  <si>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9"/>
  </si>
  <si>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9"/>
  </si>
  <si>
    <t>　(13) 登録看護職員について、各欄に該当する数字を入力し、常勤換算後の人数を算出してください。</t>
    <rPh sb="6" eb="8">
      <t>トウロク</t>
    </rPh>
    <rPh sb="8" eb="10">
      <t>カンゴ</t>
    </rPh>
    <rPh sb="10" eb="12">
      <t>ショクイン</t>
    </rPh>
    <rPh sb="17" eb="18">
      <t>カク</t>
    </rPh>
    <rPh sb="18" eb="19">
      <t>ラン</t>
    </rPh>
    <rPh sb="20" eb="22">
      <t>ガイトウ</t>
    </rPh>
    <rPh sb="24" eb="26">
      <t>スウジ</t>
    </rPh>
    <rPh sb="27" eb="29">
      <t>ニュウリョク</t>
    </rPh>
    <rPh sb="31" eb="33">
      <t>ジョウキン</t>
    </rPh>
    <rPh sb="33" eb="35">
      <t>カンサン</t>
    </rPh>
    <rPh sb="35" eb="36">
      <t>ゴ</t>
    </rPh>
    <rPh sb="37" eb="39">
      <t>ニンズウ</t>
    </rPh>
    <rPh sb="40" eb="42">
      <t>サンシュツ</t>
    </rPh>
    <phoneticPr fontId="29"/>
  </si>
  <si>
    <t>（標準様式1）</t>
    <rPh sb="1" eb="3">
      <t>ヒョウジュン</t>
    </rPh>
    <rPh sb="3" eb="5">
      <t>ヨウシキ</t>
    </rPh>
    <phoneticPr fontId="7"/>
  </si>
  <si>
    <t>従業者の勤務の体制及び勤務形態一覧表　</t>
  </si>
  <si>
    <t>サービス種別（</t>
    <rPh sb="4" eb="6">
      <t>シュベツ</t>
    </rPh>
    <phoneticPr fontId="29"/>
  </si>
  <si>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31"/>
  </si>
  <si>
    <t>）</t>
    <phoneticPr fontId="29"/>
  </si>
  <si>
    <t>(</t>
    <phoneticPr fontId="29"/>
  </si>
  <si>
    <t>)</t>
    <phoneticPr fontId="29"/>
  </si>
  <si>
    <t>事業所名（</t>
    <rPh sb="0" eb="3">
      <t>ジギョウショ</t>
    </rPh>
    <rPh sb="3" eb="4">
      <t>メイ</t>
    </rPh>
    <phoneticPr fontId="29"/>
  </si>
  <si>
    <t>○○○○</t>
    <phoneticPr fontId="29"/>
  </si>
  <si>
    <t>(1)</t>
    <phoneticPr fontId="29"/>
  </si>
  <si>
    <t>４週</t>
  </si>
  <si>
    <t>(2)</t>
    <phoneticPr fontId="2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</si>
  <si>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</si>
  <si>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9"/>
  </si>
  <si>
    <t>No</t>
    <phoneticPr fontId="29"/>
  </si>
  <si>
    <t>(4) 
職種</t>
    <phoneticPr fontId="7"/>
  </si>
  <si>
    <t>(5)
勤務
形態</t>
    <phoneticPr fontId="7"/>
  </si>
  <si>
    <t>(6) 資格</t>
    <rPh sb="4" eb="6">
      <t>シカク</t>
    </rPh>
    <phoneticPr fontId="29"/>
  </si>
  <si>
    <t>(7) 氏　名</t>
    <phoneticPr fontId="7"/>
  </si>
  <si>
    <t>(8)</t>
    <phoneticPr fontId="29"/>
  </si>
  <si>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</si>
  <si>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</si>
  <si>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シフト記号</t>
    <rPh sb="3" eb="5">
      <t>キゴウ</t>
    </rPh>
    <phoneticPr fontId="42"/>
  </si>
  <si>
    <t>a</t>
    <phoneticPr fontId="29"/>
  </si>
  <si>
    <t>a</t>
    <phoneticPr fontId="29"/>
  </si>
  <si>
    <t>a</t>
    <phoneticPr fontId="29"/>
  </si>
  <si>
    <t>a</t>
    <phoneticPr fontId="29"/>
  </si>
  <si>
    <t>社会福祉士</t>
    <rPh sb="0" eb="2">
      <t>シャカイ</t>
    </rPh>
    <rPh sb="2" eb="5">
      <t>フクシシ</t>
    </rPh>
    <phoneticPr fontId="31"/>
  </si>
  <si>
    <t>○○　A男</t>
    <rPh sb="4" eb="5">
      <t>オトコ</t>
    </rPh>
    <phoneticPr fontId="29"/>
  </si>
  <si>
    <t>b</t>
    <phoneticPr fontId="29"/>
  </si>
  <si>
    <t>b</t>
    <phoneticPr fontId="29"/>
  </si>
  <si>
    <t>（オペレーター）</t>
    <phoneticPr fontId="29"/>
  </si>
  <si>
    <t>准看護師</t>
    <rPh sb="0" eb="4">
      <t>ジュンカンゴシ</t>
    </rPh>
    <phoneticPr fontId="31"/>
  </si>
  <si>
    <t>b</t>
  </si>
  <si>
    <t>（オペレーター）</t>
    <phoneticPr fontId="29"/>
  </si>
  <si>
    <t>○○　C太</t>
    <rPh sb="4" eb="5">
      <t>タ</t>
    </rPh>
    <phoneticPr fontId="29"/>
  </si>
  <si>
    <t>d</t>
    <phoneticPr fontId="29"/>
  </si>
  <si>
    <t>d</t>
    <phoneticPr fontId="29"/>
  </si>
  <si>
    <t>d</t>
    <phoneticPr fontId="29"/>
  </si>
  <si>
    <t>○○　D美</t>
    <rPh sb="4" eb="5">
      <t>ウツク</t>
    </rPh>
    <phoneticPr fontId="29"/>
  </si>
  <si>
    <t>c</t>
    <phoneticPr fontId="29"/>
  </si>
  <si>
    <t>c</t>
    <phoneticPr fontId="29"/>
  </si>
  <si>
    <t>○○　D太</t>
    <phoneticPr fontId="29"/>
  </si>
  <si>
    <t>訪問介護員</t>
    <rPh sb="0" eb="2">
      <t>ホウモン</t>
    </rPh>
    <rPh sb="2" eb="5">
      <t>カイゴイン</t>
    </rPh>
    <phoneticPr fontId="31"/>
  </si>
  <si>
    <t>介護福祉士</t>
    <rPh sb="0" eb="2">
      <t>カイゴ</t>
    </rPh>
    <rPh sb="2" eb="5">
      <t>フクシシ</t>
    </rPh>
    <phoneticPr fontId="31"/>
  </si>
  <si>
    <t>○○　E夫</t>
    <rPh sb="4" eb="5">
      <t>オット</t>
    </rPh>
    <phoneticPr fontId="29"/>
  </si>
  <si>
    <t>b</t>
    <phoneticPr fontId="29"/>
  </si>
  <si>
    <t>○○　F子</t>
    <rPh sb="4" eb="5">
      <t>コ</t>
    </rPh>
    <phoneticPr fontId="29"/>
  </si>
  <si>
    <t>c</t>
    <phoneticPr fontId="29"/>
  </si>
  <si>
    <t>○○　G太</t>
    <rPh sb="4" eb="5">
      <t>タ</t>
    </rPh>
    <phoneticPr fontId="29"/>
  </si>
  <si>
    <t>d</t>
    <phoneticPr fontId="29"/>
  </si>
  <si>
    <t>○○　H美</t>
    <rPh sb="4" eb="5">
      <t>ミ</t>
    </rPh>
    <phoneticPr fontId="29"/>
  </si>
  <si>
    <t>b</t>
    <phoneticPr fontId="29"/>
  </si>
  <si>
    <t>○○　J太郎</t>
    <rPh sb="4" eb="6">
      <t>タロウ</t>
    </rPh>
    <phoneticPr fontId="29"/>
  </si>
  <si>
    <t>○○　L太</t>
    <rPh sb="4" eb="5">
      <t>タ</t>
    </rPh>
    <phoneticPr fontId="29"/>
  </si>
  <si>
    <t>b</t>
    <phoneticPr fontId="29"/>
  </si>
  <si>
    <t>○○　N男</t>
    <rPh sb="4" eb="5">
      <t>オトコ</t>
    </rPh>
    <phoneticPr fontId="29"/>
  </si>
  <si>
    <t>d</t>
    <phoneticPr fontId="29"/>
  </si>
  <si>
    <t>d</t>
    <phoneticPr fontId="29"/>
  </si>
  <si>
    <t>d</t>
    <phoneticPr fontId="29"/>
  </si>
  <si>
    <t>b</t>
    <phoneticPr fontId="29"/>
  </si>
  <si>
    <t>b</t>
    <phoneticPr fontId="29"/>
  </si>
  <si>
    <t>b</t>
    <phoneticPr fontId="29"/>
  </si>
  <si>
    <t>○○　R次郎</t>
    <rPh sb="4" eb="6">
      <t>ジロウ</t>
    </rPh>
    <phoneticPr fontId="29"/>
  </si>
  <si>
    <t>c</t>
    <phoneticPr fontId="29"/>
  </si>
  <si>
    <t>c</t>
    <phoneticPr fontId="29"/>
  </si>
  <si>
    <t>○○　S子</t>
    <rPh sb="4" eb="5">
      <t>コ</t>
    </rPh>
    <phoneticPr fontId="29"/>
  </si>
  <si>
    <t>d</t>
    <phoneticPr fontId="29"/>
  </si>
  <si>
    <t>○○　T太</t>
    <rPh sb="4" eb="5">
      <t>タ</t>
    </rPh>
    <phoneticPr fontId="29"/>
  </si>
  <si>
    <t>c</t>
    <phoneticPr fontId="29"/>
  </si>
  <si>
    <t>看護職員</t>
    <rPh sb="0" eb="2">
      <t>カンゴ</t>
    </rPh>
    <rPh sb="2" eb="4">
      <t>ショクイン</t>
    </rPh>
    <phoneticPr fontId="31"/>
  </si>
  <si>
    <t>看護師</t>
    <rPh sb="0" eb="3">
      <t>カンゴシ</t>
    </rPh>
    <phoneticPr fontId="31"/>
  </si>
  <si>
    <t>○○　U子</t>
    <rPh sb="4" eb="5">
      <t>コ</t>
    </rPh>
    <phoneticPr fontId="29"/>
  </si>
  <si>
    <t>b</t>
    <phoneticPr fontId="29"/>
  </si>
  <si>
    <t>保健師</t>
    <rPh sb="0" eb="3">
      <t>ホケンシ</t>
    </rPh>
    <phoneticPr fontId="31"/>
  </si>
  <si>
    <t>○○　V男</t>
    <rPh sb="4" eb="5">
      <t>オトコ</t>
    </rPh>
    <phoneticPr fontId="29"/>
  </si>
  <si>
    <t>c</t>
    <phoneticPr fontId="29"/>
  </si>
  <si>
    <t>○○　W子</t>
    <rPh sb="4" eb="5">
      <t>コ</t>
    </rPh>
    <phoneticPr fontId="29"/>
  </si>
  <si>
    <t>○○　X太郎</t>
    <rPh sb="4" eb="6">
      <t>タロウ</t>
    </rPh>
    <phoneticPr fontId="29"/>
  </si>
  <si>
    <t>b</t>
    <phoneticPr fontId="29"/>
  </si>
  <si>
    <t>○○　Y子</t>
    <rPh sb="4" eb="5">
      <t>コ</t>
    </rPh>
    <phoneticPr fontId="29"/>
  </si>
  <si>
    <t>c</t>
    <phoneticPr fontId="29"/>
  </si>
  <si>
    <t>○○　Z男</t>
    <rPh sb="4" eb="5">
      <t>オトコ</t>
    </rPh>
    <phoneticPr fontId="29"/>
  </si>
  <si>
    <t>d</t>
    <phoneticPr fontId="29"/>
  </si>
  <si>
    <t>理学療法士</t>
    <rPh sb="0" eb="2">
      <t>リガク</t>
    </rPh>
    <rPh sb="2" eb="5">
      <t>リョウホウシ</t>
    </rPh>
    <phoneticPr fontId="31"/>
  </si>
  <si>
    <t>○○　AA三郎</t>
    <rPh sb="5" eb="7">
      <t>サブロウ</t>
    </rPh>
    <phoneticPr fontId="29"/>
  </si>
  <si>
    <t>a</t>
    <phoneticPr fontId="29"/>
  </si>
  <si>
    <t>作業療法士</t>
    <rPh sb="0" eb="2">
      <t>サギョウ</t>
    </rPh>
    <rPh sb="2" eb="5">
      <t>リョウホウシ</t>
    </rPh>
    <phoneticPr fontId="31"/>
  </si>
  <si>
    <t>言語聴覚士</t>
    <rPh sb="0" eb="2">
      <t>ゲンゴ</t>
    </rPh>
    <rPh sb="2" eb="5">
      <t>チョウカクシ</t>
    </rPh>
    <phoneticPr fontId="31"/>
  </si>
  <si>
    <t>○○　CC次郎</t>
    <rPh sb="5" eb="7">
      <t>ジロウ</t>
    </rPh>
    <phoneticPr fontId="29"/>
  </si>
  <si>
    <t>a</t>
    <phoneticPr fontId="29"/>
  </si>
  <si>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9"/>
  </si>
  <si>
    <t>A</t>
    <phoneticPr fontId="29"/>
  </si>
  <si>
    <t>B</t>
    <phoneticPr fontId="29"/>
  </si>
  <si>
    <t>A</t>
    <phoneticPr fontId="29"/>
  </si>
  <si>
    <t>C</t>
    <phoneticPr fontId="29"/>
  </si>
  <si>
    <t>B</t>
    <phoneticPr fontId="29"/>
  </si>
  <si>
    <t>D</t>
    <phoneticPr fontId="29"/>
  </si>
  <si>
    <t>C</t>
    <phoneticPr fontId="29"/>
  </si>
  <si>
    <t>-</t>
    <phoneticPr fontId="29"/>
  </si>
  <si>
    <t>＝</t>
    <phoneticPr fontId="29"/>
  </si>
  <si>
    <t>■ 看護職員の常勤換算方法による人数</t>
    <rPh sb="2" eb="4">
      <t>カンゴ</t>
    </rPh>
    <rPh sb="4" eb="6">
      <t>ショクイン</t>
    </rPh>
    <rPh sb="7" eb="9">
      <t>ジョウキン</t>
    </rPh>
    <rPh sb="9" eb="11">
      <t>カンサン</t>
    </rPh>
    <rPh sb="11" eb="13">
      <t>ホウホウ</t>
    </rPh>
    <rPh sb="16" eb="18">
      <t>ニンズウ</t>
    </rPh>
    <phoneticPr fontId="29"/>
  </si>
  <si>
    <t>＝</t>
    <phoneticPr fontId="29"/>
  </si>
  <si>
    <t>自由記載欄</t>
    <rPh sb="0" eb="2">
      <t>ジユウ</t>
    </rPh>
    <rPh sb="2" eb="4">
      <t>キサイ</t>
    </rPh>
    <rPh sb="4" eb="5">
      <t>ラン</t>
    </rPh>
    <phoneticPr fontId="29"/>
  </si>
  <si>
    <t>No</t>
    <phoneticPr fontId="29"/>
  </si>
  <si>
    <t>始業時刻</t>
    <rPh sb="0" eb="2">
      <t>シギョウ</t>
    </rPh>
    <rPh sb="2" eb="4">
      <t>ジコク</t>
    </rPh>
    <phoneticPr fontId="29"/>
  </si>
  <si>
    <t>終業時刻</t>
    <rPh sb="0" eb="2">
      <t>シュウギョウ</t>
    </rPh>
    <rPh sb="2" eb="4">
      <t>ジコク</t>
    </rPh>
    <phoneticPr fontId="29"/>
  </si>
  <si>
    <t>a</t>
    <phoneticPr fontId="29"/>
  </si>
  <si>
    <t>：</t>
    <phoneticPr fontId="29"/>
  </si>
  <si>
    <t>（</t>
    <phoneticPr fontId="29"/>
  </si>
  <si>
    <t>（</t>
    <phoneticPr fontId="29"/>
  </si>
  <si>
    <t>～</t>
    <phoneticPr fontId="29"/>
  </si>
  <si>
    <t>（</t>
    <phoneticPr fontId="29"/>
  </si>
  <si>
    <t>：</t>
    <phoneticPr fontId="29"/>
  </si>
  <si>
    <t>（</t>
    <phoneticPr fontId="29"/>
  </si>
  <si>
    <t>）</t>
    <phoneticPr fontId="29"/>
  </si>
  <si>
    <t>e</t>
    <phoneticPr fontId="29"/>
  </si>
  <si>
    <t>：</t>
    <phoneticPr fontId="29"/>
  </si>
  <si>
    <t>：</t>
    <phoneticPr fontId="29"/>
  </si>
  <si>
    <t>g</t>
    <phoneticPr fontId="29"/>
  </si>
  <si>
    <t>～</t>
    <phoneticPr fontId="29"/>
  </si>
  <si>
    <t>（</t>
    <phoneticPr fontId="29"/>
  </si>
  <si>
    <t>）</t>
    <phoneticPr fontId="29"/>
  </si>
  <si>
    <t>h</t>
    <phoneticPr fontId="29"/>
  </si>
  <si>
    <t>）</t>
    <phoneticPr fontId="29"/>
  </si>
  <si>
    <t>i</t>
    <phoneticPr fontId="29"/>
  </si>
  <si>
    <t>～</t>
    <phoneticPr fontId="29"/>
  </si>
  <si>
    <t>：</t>
    <phoneticPr fontId="29"/>
  </si>
  <si>
    <t>l</t>
    <phoneticPr fontId="29"/>
  </si>
  <si>
    <t>～</t>
    <phoneticPr fontId="29"/>
  </si>
  <si>
    <t>n</t>
    <phoneticPr fontId="29"/>
  </si>
  <si>
    <t>o</t>
    <phoneticPr fontId="29"/>
  </si>
  <si>
    <t>）</t>
    <phoneticPr fontId="29"/>
  </si>
  <si>
    <t>p</t>
    <phoneticPr fontId="29"/>
  </si>
  <si>
    <t>q</t>
    <phoneticPr fontId="29"/>
  </si>
  <si>
    <t>r</t>
    <phoneticPr fontId="29"/>
  </si>
  <si>
    <t>s</t>
    <phoneticPr fontId="29"/>
  </si>
  <si>
    <t>u</t>
    <phoneticPr fontId="29"/>
  </si>
  <si>
    <t>w</t>
    <phoneticPr fontId="29"/>
  </si>
  <si>
    <t>x</t>
    <phoneticPr fontId="29"/>
  </si>
  <si>
    <t>y</t>
    <phoneticPr fontId="29"/>
  </si>
  <si>
    <t>z</t>
    <phoneticPr fontId="29"/>
  </si>
  <si>
    <t>x</t>
    <phoneticPr fontId="29"/>
  </si>
  <si>
    <t>aa</t>
    <phoneticPr fontId="29"/>
  </si>
  <si>
    <t>ab</t>
    <phoneticPr fontId="29"/>
  </si>
  <si>
    <t>ac</t>
    <phoneticPr fontId="29"/>
  </si>
  <si>
    <t>ad</t>
    <phoneticPr fontId="29"/>
  </si>
  <si>
    <t>ae</t>
    <phoneticPr fontId="29"/>
  </si>
  <si>
    <t>af</t>
    <phoneticPr fontId="29"/>
  </si>
  <si>
    <t>ag</t>
    <phoneticPr fontId="29"/>
  </si>
  <si>
    <t>（</t>
    <phoneticPr fontId="29"/>
  </si>
  <si>
    <t>-</t>
    <phoneticPr fontId="29"/>
  </si>
  <si>
    <t>1日に2回勤務する場合</t>
    <rPh sb="1" eb="2">
      <t>ニチ</t>
    </rPh>
    <rPh sb="4" eb="5">
      <t>カイ</t>
    </rPh>
    <rPh sb="5" eb="7">
      <t>キンム</t>
    </rPh>
    <rPh sb="9" eb="11">
      <t>バアイ</t>
    </rPh>
    <phoneticPr fontId="29"/>
  </si>
  <si>
    <t>ah</t>
    <phoneticPr fontId="29"/>
  </si>
  <si>
    <t>-</t>
    <phoneticPr fontId="29"/>
  </si>
  <si>
    <t>（</t>
    <phoneticPr fontId="29"/>
  </si>
  <si>
    <t>1日に2回勤務する場合</t>
    <phoneticPr fontId="29"/>
  </si>
  <si>
    <t>ai</t>
    <phoneticPr fontId="29"/>
  </si>
  <si>
    <t>：</t>
    <phoneticPr fontId="29"/>
  </si>
  <si>
    <t>）</t>
    <phoneticPr fontId="29"/>
  </si>
  <si>
    <t>1日に2回勤務する場合</t>
    <phoneticPr fontId="29"/>
  </si>
  <si>
    <t>・職種ごとの勤務時間を「○：○○～○：○○」と表記することが困難な場合は、No18～33を活用し、勤務時間数のみを入力してください。</t>
    <rPh sb="45" eb="47">
      <t>カツヨウ</t>
    </rPh>
    <phoneticPr fontId="2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</si>
  <si>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9"/>
  </si>
  <si>
    <t>・シフト記号が足りない場合は、適宜、行を追加してください。</t>
    <rPh sb="4" eb="6">
      <t>キゴウ</t>
    </rPh>
    <rPh sb="7" eb="8">
      <t>タ</t>
    </rPh>
    <rPh sb="11" eb="13">
      <t>バアイ</t>
    </rPh>
    <rPh sb="15" eb="17">
      <t>テキギ</t>
    </rPh>
    <rPh sb="18" eb="19">
      <t>ギョウ</t>
    </rPh>
    <rPh sb="20" eb="22">
      <t>ツイカ</t>
    </rPh>
    <phoneticPr fontId="2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</si>
  <si>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9"/>
  </si>
  <si>
    <t>(</t>
    <phoneticPr fontId="29"/>
  </si>
  <si>
    <t>)</t>
    <phoneticPr fontId="29"/>
  </si>
  <si>
    <t>）</t>
    <phoneticPr fontId="29"/>
  </si>
  <si>
    <t>(2)</t>
    <phoneticPr fontId="29"/>
  </si>
  <si>
    <t>No</t>
    <phoneticPr fontId="29"/>
  </si>
  <si>
    <t>(4) 
職種</t>
    <phoneticPr fontId="7"/>
  </si>
  <si>
    <t>(5)
勤務
形態</t>
    <phoneticPr fontId="7"/>
  </si>
  <si>
    <t>(7) 氏　名</t>
    <phoneticPr fontId="7"/>
  </si>
  <si>
    <t>(8)</t>
    <phoneticPr fontId="29"/>
  </si>
  <si>
    <t>A</t>
    <phoneticPr fontId="29"/>
  </si>
  <si>
    <t>B</t>
    <phoneticPr fontId="29"/>
  </si>
  <si>
    <t>B</t>
    <phoneticPr fontId="29"/>
  </si>
  <si>
    <t>C</t>
    <phoneticPr fontId="29"/>
  </si>
  <si>
    <t>-</t>
    <phoneticPr fontId="29"/>
  </si>
  <si>
    <t>D</t>
    <phoneticPr fontId="29"/>
  </si>
  <si>
    <t>÷</t>
    <phoneticPr fontId="29"/>
  </si>
  <si>
    <t>＝</t>
    <phoneticPr fontId="29"/>
  </si>
  <si>
    <t>＋</t>
    <phoneticPr fontId="29"/>
  </si>
  <si>
    <t>＝</t>
    <phoneticPr fontId="29"/>
  </si>
  <si>
    <t>b</t>
    <phoneticPr fontId="29"/>
  </si>
  <si>
    <t>～</t>
    <phoneticPr fontId="29"/>
  </si>
  <si>
    <t>（</t>
    <phoneticPr fontId="29"/>
  </si>
  <si>
    <t>o</t>
    <phoneticPr fontId="29"/>
  </si>
  <si>
    <t>s</t>
    <phoneticPr fontId="29"/>
  </si>
  <si>
    <t>u</t>
    <phoneticPr fontId="29"/>
  </si>
  <si>
    <t>w</t>
    <phoneticPr fontId="29"/>
  </si>
  <si>
    <t>aa</t>
    <phoneticPr fontId="29"/>
  </si>
  <si>
    <t>ab</t>
    <phoneticPr fontId="29"/>
  </si>
  <si>
    <t>ac</t>
    <phoneticPr fontId="29"/>
  </si>
  <si>
    <t>ae</t>
    <phoneticPr fontId="29"/>
  </si>
  <si>
    <t>af</t>
    <phoneticPr fontId="29"/>
  </si>
  <si>
    <t>ag</t>
    <phoneticPr fontId="29"/>
  </si>
  <si>
    <t>：</t>
    <phoneticPr fontId="29"/>
  </si>
  <si>
    <t>～</t>
    <phoneticPr fontId="29"/>
  </si>
  <si>
    <t>）</t>
    <phoneticPr fontId="29"/>
  </si>
  <si>
    <t>-</t>
    <phoneticPr fontId="29"/>
  </si>
  <si>
    <t>）</t>
    <phoneticPr fontId="29"/>
  </si>
  <si>
    <t>ai</t>
    <phoneticPr fontId="29"/>
  </si>
  <si>
    <t>・職種ごとの勤務時間を「○：○○～○：○○」と表記することが困難な場合は、No18～33を活用し、</t>
    <rPh sb="45" eb="47">
      <t>カツヨウ</t>
    </rPh>
    <phoneticPr fontId="29"/>
  </si>
  <si>
    <t xml:space="preserve">   勤務時間数のみを入力してください。</t>
    <phoneticPr fontId="29"/>
  </si>
  <si>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9"/>
  </si>
  <si>
    <t xml:space="preserve">   入力の補助を目的とするものですので、結果に誤りがないかご確認ください。</t>
    <phoneticPr fontId="29"/>
  </si>
  <si>
    <t>当該定期巡回・随時対応型訪問介護看護事業所と同一の法人によって設置された他の事業所、施設等の職務</t>
    <phoneticPr fontId="4"/>
  </si>
  <si>
    <t>　オペレーターのうち１人以上は常勤職員である。</t>
    <rPh sb="11" eb="14">
      <t>ニンイジョウ</t>
    </rPh>
    <rPh sb="15" eb="17">
      <t>ジョウキン</t>
    </rPh>
    <rPh sb="17" eb="19">
      <t>ショクイン</t>
    </rPh>
    <phoneticPr fontId="4"/>
  </si>
  <si>
    <t>（Ⅰ）、（Ⅱ）　
　利用者又はその家族等から電話等により看護に関する意見を求められた場合に常時対応できる体制（２４時間連絡体制）にある。</t>
    <phoneticPr fontId="4"/>
  </si>
  <si>
    <t>（Ⅰ）、（Ⅱ）　
計画的に訪問することとなっていない緊急時訪問を必要に応じて行っている。</t>
    <phoneticPr fontId="4"/>
  </si>
  <si>
    <r>
      <t>問5</t>
    </r>
    <r>
      <rPr>
        <sz val="11"/>
        <color theme="1"/>
        <rFont val="ＭＳ Ｐゴシック"/>
        <family val="2"/>
        <charset val="128"/>
        <scheme val="minor"/>
      </rPr>
      <t/>
    </r>
    <rPh sb="0" eb="1">
      <t>トイ</t>
    </rPh>
    <phoneticPr fontId="4"/>
  </si>
  <si>
    <t>（Ⅰ）、（Ⅱ）　　
　随時の訪問看護サービスのみの利用者については、この加算は算定していない。</t>
    <rPh sb="11" eb="13">
      <t>ズイジ</t>
    </rPh>
    <rPh sb="14" eb="16">
      <t>ホウモン</t>
    </rPh>
    <rPh sb="16" eb="18">
      <t>カンゴ</t>
    </rPh>
    <rPh sb="25" eb="28">
      <t>リヨウシャ</t>
    </rPh>
    <rPh sb="36" eb="37">
      <t>カ</t>
    </rPh>
    <rPh sb="37" eb="38">
      <t>サン</t>
    </rPh>
    <rPh sb="39" eb="41">
      <t>サンテイ</t>
    </rPh>
    <phoneticPr fontId="4"/>
  </si>
  <si>
    <r>
      <t>問6</t>
    </r>
    <r>
      <rPr>
        <sz val="11"/>
        <color theme="1"/>
        <rFont val="ＭＳ Ｐゴシック"/>
        <family val="2"/>
        <charset val="128"/>
        <scheme val="minor"/>
      </rPr>
      <t/>
    </r>
    <rPh sb="0" eb="1">
      <t>トイ</t>
    </rPh>
    <phoneticPr fontId="4"/>
  </si>
  <si>
    <t>（Ⅰ）、（Ⅱ）　
　この加算を介護保険で請求した場合には、同月に訪問看護及び看護小規模多機能型居宅介護における緊急時訪問看護加算や、医療保険の訪問看護における24時間連絡体制加算及び24時間対応体制加算は算定していない。</t>
    <rPh sb="12" eb="14">
      <t>カサン</t>
    </rPh>
    <rPh sb="15" eb="17">
      <t>カイゴ</t>
    </rPh>
    <rPh sb="17" eb="19">
      <t>ホケン</t>
    </rPh>
    <rPh sb="20" eb="22">
      <t>セイキュウ</t>
    </rPh>
    <rPh sb="24" eb="26">
      <t>バアイ</t>
    </rPh>
    <rPh sb="29" eb="31">
      <t>ドウゲツ</t>
    </rPh>
    <rPh sb="32" eb="34">
      <t>ホウモン</t>
    </rPh>
    <rPh sb="34" eb="36">
      <t>カンゴ</t>
    </rPh>
    <rPh sb="36" eb="37">
      <t>オヨ</t>
    </rPh>
    <rPh sb="38" eb="40">
      <t>カンゴ</t>
    </rPh>
    <rPh sb="40" eb="43">
      <t>ショウキボ</t>
    </rPh>
    <rPh sb="43" eb="46">
      <t>タキノウ</t>
    </rPh>
    <rPh sb="46" eb="47">
      <t>ガタ</t>
    </rPh>
    <rPh sb="47" eb="49">
      <t>キョタク</t>
    </rPh>
    <rPh sb="49" eb="51">
      <t>カイゴ</t>
    </rPh>
    <rPh sb="55" eb="57">
      <t>キンキュウ</t>
    </rPh>
    <rPh sb="57" eb="58">
      <t>ジ</t>
    </rPh>
    <rPh sb="58" eb="60">
      <t>ホウモン</t>
    </rPh>
    <rPh sb="60" eb="62">
      <t>カンゴ</t>
    </rPh>
    <rPh sb="62" eb="64">
      <t>カサン</t>
    </rPh>
    <rPh sb="66" eb="68">
      <t>イリョウ</t>
    </rPh>
    <rPh sb="68" eb="70">
      <t>ホケン</t>
    </rPh>
    <rPh sb="71" eb="73">
      <t>ホウモン</t>
    </rPh>
    <rPh sb="73" eb="75">
      <t>カンゴ</t>
    </rPh>
    <rPh sb="81" eb="83">
      <t>ジカン</t>
    </rPh>
    <rPh sb="83" eb="85">
      <t>レンラク</t>
    </rPh>
    <rPh sb="85" eb="87">
      <t>タイセイ</t>
    </rPh>
    <rPh sb="87" eb="88">
      <t>カ</t>
    </rPh>
    <rPh sb="88" eb="89">
      <t>サン</t>
    </rPh>
    <rPh sb="89" eb="90">
      <t>オヨ</t>
    </rPh>
    <rPh sb="93" eb="95">
      <t>ジカン</t>
    </rPh>
    <rPh sb="95" eb="97">
      <t>タイオウ</t>
    </rPh>
    <rPh sb="97" eb="99">
      <t>タイセイ</t>
    </rPh>
    <rPh sb="99" eb="100">
      <t>カ</t>
    </rPh>
    <rPh sb="100" eb="101">
      <t>サン</t>
    </rPh>
    <rPh sb="102" eb="104">
      <t>サンテイ</t>
    </rPh>
    <phoneticPr fontId="4"/>
  </si>
  <si>
    <r>
      <t>問7</t>
    </r>
    <r>
      <rPr>
        <sz val="11"/>
        <color theme="1"/>
        <rFont val="ＭＳ Ｐゴシック"/>
        <family val="2"/>
        <charset val="128"/>
        <scheme val="minor"/>
      </rPr>
      <t/>
    </r>
    <rPh sb="0" eb="1">
      <t>トイ</t>
    </rPh>
    <phoneticPr fontId="4"/>
  </si>
  <si>
    <t>（Ⅰ）、（Ⅱ）　
　この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4"/>
  </si>
  <si>
    <r>
      <t>問8</t>
    </r>
    <r>
      <rPr>
        <sz val="11"/>
        <color theme="1"/>
        <rFont val="ＭＳ Ｐゴシック"/>
        <family val="2"/>
        <charset val="128"/>
        <scheme val="minor"/>
      </rPr>
      <t/>
    </r>
    <rPh sb="0" eb="1">
      <t>トイ</t>
    </rPh>
    <phoneticPr fontId="4"/>
  </si>
  <si>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4"/>
  </si>
  <si>
    <t>（１４）　総合マネジメント体制強化加算（Ⅰ）（Ⅱ）</t>
    <rPh sb="5" eb="7">
      <t>ソウゴウ</t>
    </rPh>
    <rPh sb="13" eb="15">
      <t>タイセイ</t>
    </rPh>
    <rPh sb="15" eb="17">
      <t>キョウカ</t>
    </rPh>
    <rPh sb="17" eb="19">
      <t>カサン</t>
    </rPh>
    <phoneticPr fontId="4"/>
  </si>
  <si>
    <t>（Ⅰ）（Ⅱ）
　利用者の心身の状況又はその家族等を取り巻く環境の変化に応じ、随時、計画作成責任者、看護師、准看護師、介護職員その他の関係者が共同し、定期巡回・随時対応型訪問介護看護計画の見直しを行っている。</t>
    <rPh sb="8" eb="11">
      <t>リヨウシャ</t>
    </rPh>
    <rPh sb="12" eb="14">
      <t>シンシン</t>
    </rPh>
    <rPh sb="15" eb="17">
      <t>ジョウキョウ</t>
    </rPh>
    <rPh sb="17" eb="18">
      <t>マタ</t>
    </rPh>
    <rPh sb="21" eb="24">
      <t>カゾクトウ</t>
    </rPh>
    <rPh sb="25" eb="26">
      <t>ト</t>
    </rPh>
    <rPh sb="27" eb="28">
      <t>マ</t>
    </rPh>
    <rPh sb="29" eb="31">
      <t>カンキョウ</t>
    </rPh>
    <rPh sb="32" eb="34">
      <t>ヘンカ</t>
    </rPh>
    <rPh sb="35" eb="36">
      <t>オウ</t>
    </rPh>
    <rPh sb="38" eb="40">
      <t>ズイジ</t>
    </rPh>
    <rPh sb="41" eb="43">
      <t>ケイカク</t>
    </rPh>
    <rPh sb="43" eb="45">
      <t>サクセイ</t>
    </rPh>
    <rPh sb="45" eb="48">
      <t>セキニンシャ</t>
    </rPh>
    <rPh sb="49" eb="51">
      <t>カンゴ</t>
    </rPh>
    <rPh sb="51" eb="52">
      <t>シ</t>
    </rPh>
    <rPh sb="53" eb="54">
      <t>ジュン</t>
    </rPh>
    <rPh sb="54" eb="56">
      <t>カンゴ</t>
    </rPh>
    <rPh sb="56" eb="57">
      <t>シ</t>
    </rPh>
    <rPh sb="58" eb="60">
      <t>カイゴ</t>
    </rPh>
    <rPh sb="60" eb="62">
      <t>ショクイン</t>
    </rPh>
    <rPh sb="64" eb="65">
      <t>タ</t>
    </rPh>
    <rPh sb="66" eb="69">
      <t>カンケイシャ</t>
    </rPh>
    <rPh sb="70" eb="72">
      <t>キョウドウ</t>
    </rPh>
    <rPh sb="74" eb="78">
      <t>テイキジュンカイ</t>
    </rPh>
    <rPh sb="79" eb="90">
      <t>ズイジタイオウガタホウモンカイゴカンゴ</t>
    </rPh>
    <rPh sb="90" eb="92">
      <t>ケイカク</t>
    </rPh>
    <rPh sb="93" eb="95">
      <t>ミナオ</t>
    </rPh>
    <rPh sb="97" eb="98">
      <t>オコナ</t>
    </rPh>
    <phoneticPr fontId="4"/>
  </si>
  <si>
    <t>（Ⅰ）（Ⅱ）
　地域の病院の退院支援部門、診療所、介護老人保健施設その他の関係施設に対し、定期巡回・随時対応型訪問介護看護事業所が提供することのできる具体的なサービスの内容に関する情報提供を日常的に行っている。</t>
    <rPh sb="8" eb="10">
      <t>チイキ</t>
    </rPh>
    <rPh sb="11" eb="13">
      <t>ビョウイン</t>
    </rPh>
    <rPh sb="14" eb="16">
      <t>タイイン</t>
    </rPh>
    <rPh sb="16" eb="18">
      <t>シエン</t>
    </rPh>
    <rPh sb="18" eb="20">
      <t>ブモン</t>
    </rPh>
    <rPh sb="21" eb="24">
      <t>シンリョウジョ</t>
    </rPh>
    <rPh sb="25" eb="27">
      <t>カイゴ</t>
    </rPh>
    <rPh sb="27" eb="29">
      <t>ロウジン</t>
    </rPh>
    <rPh sb="29" eb="31">
      <t>ホケン</t>
    </rPh>
    <rPh sb="31" eb="33">
      <t>シセツ</t>
    </rPh>
    <rPh sb="35" eb="36">
      <t>タ</t>
    </rPh>
    <rPh sb="37" eb="39">
      <t>カンケイ</t>
    </rPh>
    <rPh sb="39" eb="41">
      <t>シセツ</t>
    </rPh>
    <rPh sb="42" eb="43">
      <t>タイ</t>
    </rPh>
    <rPh sb="45" eb="47">
      <t>テイキ</t>
    </rPh>
    <rPh sb="47" eb="49">
      <t>ジュンカイ</t>
    </rPh>
    <rPh sb="50" eb="52">
      <t>ズイジ</t>
    </rPh>
    <rPh sb="52" eb="55">
      <t>タイオウガタ</t>
    </rPh>
    <rPh sb="55" eb="57">
      <t>ホウモン</t>
    </rPh>
    <rPh sb="57" eb="59">
      <t>カイゴ</t>
    </rPh>
    <rPh sb="59" eb="61">
      <t>カンゴ</t>
    </rPh>
    <rPh sb="61" eb="64">
      <t>ジギョウショ</t>
    </rPh>
    <rPh sb="65" eb="67">
      <t>テイキョウ</t>
    </rPh>
    <rPh sb="84" eb="86">
      <t>ナイヨウ</t>
    </rPh>
    <rPh sb="87" eb="88">
      <t>カン</t>
    </rPh>
    <rPh sb="90" eb="92">
      <t>ジョウホウ</t>
    </rPh>
    <rPh sb="92" eb="94">
      <t>テイキョウ</t>
    </rPh>
    <rPh sb="95" eb="98">
      <t>ニチジョウテキ</t>
    </rPh>
    <rPh sb="99" eb="100">
      <t>オコナ</t>
    </rPh>
    <phoneticPr fontId="4"/>
  </si>
  <si>
    <t>（４）　緊急時訪問看護加算（Ⅰ）（Ⅱ）</t>
    <phoneticPr fontId="4"/>
  </si>
  <si>
    <t>（５）　特別管理加算</t>
    <phoneticPr fontId="4"/>
  </si>
  <si>
    <t>（６）　ターミナルケア加算</t>
    <phoneticPr fontId="4"/>
  </si>
  <si>
    <t>（７）　主治医の特別な指示があった場合</t>
    <rPh sb="4" eb="7">
      <t>シュジイ</t>
    </rPh>
    <rPh sb="8" eb="10">
      <t>トクベツ</t>
    </rPh>
    <rPh sb="11" eb="13">
      <t>シジ</t>
    </rPh>
    <rPh sb="17" eb="19">
      <t>バアイ</t>
    </rPh>
    <phoneticPr fontId="4"/>
  </si>
  <si>
    <t>（８）　初期加算</t>
    <rPh sb="5" eb="6">
      <t>キ</t>
    </rPh>
    <phoneticPr fontId="4"/>
  </si>
  <si>
    <t>（９）　退院時共同指導加算</t>
    <phoneticPr fontId="4"/>
  </si>
  <si>
    <t>（１０）　生活機能向上連携加算</t>
    <phoneticPr fontId="4"/>
  </si>
  <si>
    <t>（１１）　認知症専門ケア加算（Ⅰ）（Ⅱ）</t>
    <rPh sb="5" eb="10">
      <t>ニンチショウセンモン</t>
    </rPh>
    <rPh sb="12" eb="14">
      <t>カサン</t>
    </rPh>
    <phoneticPr fontId="4"/>
  </si>
  <si>
    <t>（１２）　口腔連携強化加算</t>
    <rPh sb="5" eb="7">
      <t>コウクウ</t>
    </rPh>
    <rPh sb="7" eb="9">
      <t>レンケイ</t>
    </rPh>
    <rPh sb="9" eb="11">
      <t>キョウカ</t>
    </rPh>
    <rPh sb="11" eb="13">
      <t>カサン</t>
    </rPh>
    <phoneticPr fontId="4"/>
  </si>
  <si>
    <t>（１３）　サービス提供体制強化加算</t>
    <rPh sb="9" eb="11">
      <t>テイキョウ</t>
    </rPh>
    <rPh sb="11" eb="13">
      <t>タイセイ</t>
    </rPh>
    <rPh sb="13" eb="15">
      <t>キョウカ</t>
    </rPh>
    <rPh sb="15" eb="17">
      <t>カサン</t>
    </rPh>
    <phoneticPr fontId="4"/>
  </si>
  <si>
    <t>（１４）　介護職員等処遇改善加算</t>
    <rPh sb="5" eb="7">
      <t>カイゴ</t>
    </rPh>
    <rPh sb="7" eb="9">
      <t>ショクイン</t>
    </rPh>
    <rPh sb="9" eb="10">
      <t>トウ</t>
    </rPh>
    <rPh sb="10" eb="12">
      <t>ショグウ</t>
    </rPh>
    <rPh sb="12" eb="14">
      <t>カイゼン</t>
    </rPh>
    <rPh sb="14" eb="16">
      <t>カサン</t>
    </rPh>
    <phoneticPr fontId="4"/>
  </si>
  <si>
    <t>以上で終了です。お疲れ様でした。</t>
    <phoneticPr fontId="4"/>
  </si>
  <si>
    <t>・勤務形態一覧表（定期巡回）</t>
    <rPh sb="1" eb="3">
      <t>キンム</t>
    </rPh>
    <rPh sb="3" eb="5">
      <t>ケイタイ</t>
    </rPh>
    <rPh sb="5" eb="7">
      <t>イチラン</t>
    </rPh>
    <rPh sb="7" eb="8">
      <t>ヒョウ</t>
    </rPh>
    <rPh sb="9" eb="13">
      <t>テイキジュンカイ</t>
    </rPh>
    <phoneticPr fontId="4"/>
  </si>
  <si>
    <r>
      <t>１．</t>
    </r>
    <r>
      <rPr>
        <b/>
        <u/>
        <sz val="12"/>
        <rFont val="ＭＳ Ｐゴシック"/>
        <family val="3"/>
        <charset val="128"/>
      </rPr>
      <t>人員基準について</t>
    </r>
    <phoneticPr fontId="4"/>
  </si>
  <si>
    <r>
      <t xml:space="preserve">　常勤専従職員を配置している。
</t>
    </r>
    <r>
      <rPr>
        <sz val="10"/>
        <rFont val="ＭＳ Ｐゴシック"/>
        <family val="3"/>
        <charset val="128"/>
      </rPr>
      <t>※問２に該当する場合は兼務が可能。</t>
    </r>
    <phoneticPr fontId="4"/>
  </si>
  <si>
    <r>
      <t>　管理者は、暴力団員等又は暴力団員等と密接な関係を有する者</t>
    </r>
    <r>
      <rPr>
        <u/>
        <sz val="11"/>
        <rFont val="ＭＳ Ｐゴシック"/>
        <family val="3"/>
        <charset val="128"/>
      </rPr>
      <t>ではない</t>
    </r>
    <r>
      <rPr>
        <sz val="11"/>
        <rFont val="ＭＳ Ｐゴシック"/>
        <family val="3"/>
        <charset val="128"/>
      </rPr>
      <t>。</t>
    </r>
    <phoneticPr fontId="4"/>
  </si>
  <si>
    <r>
      <t xml:space="preserve">　随時適切に利用者からの通報を受けることができる通信機器等を備えている。
</t>
    </r>
    <r>
      <rPr>
        <sz val="10"/>
        <rFont val="ＭＳ Ｐゴシック"/>
        <family val="3"/>
        <charset val="128"/>
      </rPr>
      <t>※一般の携帯電話等でも可。</t>
    </r>
    <phoneticPr fontId="4"/>
  </si>
  <si>
    <r>
      <t xml:space="preserve">　利用者が援助を必要とする状態になったときに適切にオペレーションセンターに通報できるよう、利用者に対し、通信のための端末機器を配布している。
</t>
    </r>
    <r>
      <rPr>
        <sz val="10"/>
        <rFont val="ＭＳ Ｐゴシック"/>
        <family val="3"/>
        <charset val="128"/>
      </rPr>
      <t>※利用者が一般の家庭用電話や携帯電話により適切にオペレーションセンターに随時の通報を行うことができる場合は配布しなくても可。</t>
    </r>
    <rPh sb="76" eb="78">
      <t>イッパン</t>
    </rPh>
    <rPh sb="79" eb="82">
      <t>カテイヨウ</t>
    </rPh>
    <rPh sb="82" eb="84">
      <t>デンワ</t>
    </rPh>
    <rPh sb="85" eb="87">
      <t>ケイタイ</t>
    </rPh>
    <rPh sb="87" eb="89">
      <t>デンワ</t>
    </rPh>
    <phoneticPr fontId="4"/>
  </si>
  <si>
    <r>
      <t>（１）　</t>
    </r>
    <r>
      <rPr>
        <u/>
        <sz val="11"/>
        <rFont val="ＭＳ Ｐゴシック"/>
        <family val="3"/>
        <charset val="128"/>
      </rPr>
      <t>内容及び手続の説明及び同意</t>
    </r>
    <rPh sb="4" eb="6">
      <t>ナイヨウ</t>
    </rPh>
    <rPh sb="6" eb="7">
      <t>オヨ</t>
    </rPh>
    <rPh sb="8" eb="10">
      <t>テツヅ</t>
    </rPh>
    <rPh sb="11" eb="13">
      <t>セツメイ</t>
    </rPh>
    <rPh sb="13" eb="14">
      <t>オヨ</t>
    </rPh>
    <rPh sb="15" eb="17">
      <t>ドウイ</t>
    </rPh>
    <phoneticPr fontId="4"/>
  </si>
  <si>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u/>
        <sz val="11"/>
        <rFont val="ＭＳ Ｐゴシック"/>
        <family val="3"/>
        <charset val="128"/>
      </rPr>
      <t>交付</t>
    </r>
    <r>
      <rPr>
        <sz val="11"/>
        <rFont val="ＭＳ Ｐゴシック"/>
        <family val="3"/>
        <charset val="128"/>
      </rPr>
      <t>して</t>
    </r>
    <r>
      <rPr>
        <u/>
        <sz val="11"/>
        <rFont val="ＭＳ Ｐゴシック"/>
        <family val="3"/>
        <charset val="128"/>
      </rPr>
      <t>説明</t>
    </r>
    <r>
      <rPr>
        <sz val="11"/>
        <rFont val="ＭＳ Ｐゴシック"/>
        <family val="3"/>
        <charset val="128"/>
      </rPr>
      <t>を行い、当該提供の開始について利用申込者の</t>
    </r>
    <r>
      <rPr>
        <u/>
        <sz val="11"/>
        <rFont val="ＭＳ Ｐゴシック"/>
        <family val="3"/>
        <charset val="128"/>
      </rPr>
      <t>同意</t>
    </r>
    <r>
      <rPr>
        <sz val="11"/>
        <rFont val="ＭＳ Ｐゴシック"/>
        <family val="3"/>
        <charset val="128"/>
      </rPr>
      <t>を得ている。</t>
    </r>
    <rPh sb="23" eb="25">
      <t>リヨウ</t>
    </rPh>
    <phoneticPr fontId="4"/>
  </si>
  <si>
    <r>
      <t>（４）　</t>
    </r>
    <r>
      <rPr>
        <u/>
        <sz val="11"/>
        <rFont val="ＭＳ Ｐゴシック"/>
        <family val="3"/>
        <charset val="128"/>
      </rPr>
      <t>受給資格等の確認</t>
    </r>
    <rPh sb="4" eb="6">
      <t>ジュキュウ</t>
    </rPh>
    <rPh sb="6" eb="8">
      <t>シカク</t>
    </rPh>
    <rPh sb="8" eb="9">
      <t>トウ</t>
    </rPh>
    <rPh sb="10" eb="12">
      <t>カクニン</t>
    </rPh>
    <phoneticPr fontId="4"/>
  </si>
  <si>
    <r>
      <t>（６）　</t>
    </r>
    <r>
      <rPr>
        <u/>
        <sz val="11"/>
        <rFont val="ＭＳ Ｐゴシック"/>
        <family val="3"/>
        <charset val="128"/>
      </rPr>
      <t>心身の状況等の把握</t>
    </r>
    <rPh sb="4" eb="6">
      <t>シンシン</t>
    </rPh>
    <rPh sb="7" eb="10">
      <t>ジョウキョウトウ</t>
    </rPh>
    <rPh sb="11" eb="13">
      <t>ハアク</t>
    </rPh>
    <phoneticPr fontId="4"/>
  </si>
  <si>
    <r>
      <t>（７）　</t>
    </r>
    <r>
      <rPr>
        <u/>
        <sz val="11"/>
        <rFont val="ＭＳ Ｐゴシック"/>
        <family val="3"/>
        <charset val="128"/>
      </rPr>
      <t>居宅介護支援事業者等との連携</t>
    </r>
    <rPh sb="4" eb="6">
      <t>キョタク</t>
    </rPh>
    <rPh sb="6" eb="8">
      <t>カイゴ</t>
    </rPh>
    <rPh sb="8" eb="10">
      <t>シエン</t>
    </rPh>
    <rPh sb="10" eb="14">
      <t>ジギョウシャトウ</t>
    </rPh>
    <rPh sb="16" eb="18">
      <t>レンケイ</t>
    </rPh>
    <phoneticPr fontId="4"/>
  </si>
  <si>
    <r>
      <t>　サービスを</t>
    </r>
    <r>
      <rPr>
        <u/>
        <sz val="11"/>
        <rFont val="ＭＳ Ｐゴシック"/>
        <family val="3"/>
        <charset val="128"/>
      </rPr>
      <t>提供するに当たって</t>
    </r>
    <r>
      <rPr>
        <sz val="11"/>
        <rFont val="ＭＳ Ｐゴシック"/>
        <family val="3"/>
        <charset val="128"/>
      </rPr>
      <t>は、居宅介護支援事業者、地域包括支援センターその他保健医療サービス又は福祉サービスを提供する者との密接な連携に努めている。</t>
    </r>
    <rPh sb="27" eb="29">
      <t>チイキ</t>
    </rPh>
    <rPh sb="29" eb="31">
      <t>ホウカツ</t>
    </rPh>
    <rPh sb="31" eb="33">
      <t>シエン</t>
    </rPh>
    <phoneticPr fontId="4"/>
  </si>
  <si>
    <r>
      <t>　サービスの</t>
    </r>
    <r>
      <rPr>
        <u/>
        <sz val="11"/>
        <rFont val="ＭＳ Ｐゴシック"/>
        <family val="3"/>
        <charset val="128"/>
      </rPr>
      <t>提供の終了に際して</t>
    </r>
    <r>
      <rPr>
        <sz val="11"/>
        <rFont val="ＭＳ Ｐゴシック"/>
        <family val="3"/>
        <charset val="128"/>
      </rPr>
      <t>は、利用者又はその家族に対して適切な指導を行うとともに、当該利用者に係る居宅介護支援事業者に対する情報の提供及び地域包括支援センター又は保健医療サービス若しくは福祉サービスを提供する者との密接な連携に努めている。</t>
    </r>
    <rPh sb="71" eb="73">
      <t>チイキ</t>
    </rPh>
    <rPh sb="73" eb="75">
      <t>ホウカツ</t>
    </rPh>
    <rPh sb="75" eb="77">
      <t>シエン</t>
    </rPh>
    <rPh sb="81" eb="82">
      <t>マタ</t>
    </rPh>
    <rPh sb="91" eb="92">
      <t>モ</t>
    </rPh>
    <phoneticPr fontId="4"/>
  </si>
  <si>
    <r>
      <t>（９）　</t>
    </r>
    <r>
      <rPr>
        <u/>
        <sz val="11"/>
        <rFont val="ＭＳ Ｐゴシック"/>
        <family val="3"/>
        <charset val="128"/>
      </rPr>
      <t>居宅サービス計画に沿ったサービス提供</t>
    </r>
    <rPh sb="4" eb="6">
      <t>キョタク</t>
    </rPh>
    <rPh sb="10" eb="12">
      <t>ケイカク</t>
    </rPh>
    <rPh sb="13" eb="14">
      <t>ソ</t>
    </rPh>
    <rPh sb="20" eb="22">
      <t>テイキョウ</t>
    </rPh>
    <phoneticPr fontId="4"/>
  </si>
  <si>
    <r>
      <t>（１２）　</t>
    </r>
    <r>
      <rPr>
        <u/>
        <sz val="11"/>
        <rFont val="ＭＳ Ｐゴシック"/>
        <family val="3"/>
        <charset val="128"/>
      </rPr>
      <t>サービスの提供の記録</t>
    </r>
    <phoneticPr fontId="4"/>
  </si>
  <si>
    <r>
      <t>（１３）　</t>
    </r>
    <r>
      <rPr>
        <u/>
        <sz val="11"/>
        <rFont val="ＭＳ Ｐゴシック"/>
        <family val="3"/>
        <charset val="128"/>
      </rPr>
      <t>利用料等の受領</t>
    </r>
    <phoneticPr fontId="4"/>
  </si>
  <si>
    <r>
      <t>　利用者から合鍵を預かる場合には、管理を厳重に行い、管理方法や紛失した場合の対処方法等を記載した</t>
    </r>
    <r>
      <rPr>
        <u/>
        <sz val="11"/>
        <rFont val="ＭＳ Ｐゴシック"/>
        <family val="3"/>
        <charset val="128"/>
      </rPr>
      <t>文書</t>
    </r>
    <r>
      <rPr>
        <sz val="11"/>
        <rFont val="ＭＳ Ｐゴシック"/>
        <family val="3"/>
        <charset val="128"/>
      </rPr>
      <t>を利用者に交付している。</t>
    </r>
    <rPh sb="1" eb="4">
      <t>リヨウシャ</t>
    </rPh>
    <rPh sb="6" eb="8">
      <t>アイカギ</t>
    </rPh>
    <rPh sb="9" eb="10">
      <t>アズ</t>
    </rPh>
    <rPh sb="12" eb="14">
      <t>バアイ</t>
    </rPh>
    <rPh sb="17" eb="19">
      <t>カンリ</t>
    </rPh>
    <rPh sb="20" eb="22">
      <t>ゲンジュウ</t>
    </rPh>
    <rPh sb="23" eb="24">
      <t>オコナ</t>
    </rPh>
    <rPh sb="26" eb="28">
      <t>カンリ</t>
    </rPh>
    <rPh sb="28" eb="30">
      <t>ホウホウ</t>
    </rPh>
    <rPh sb="31" eb="33">
      <t>フンシツ</t>
    </rPh>
    <rPh sb="35" eb="37">
      <t>バアイ</t>
    </rPh>
    <rPh sb="38" eb="40">
      <t>タイショ</t>
    </rPh>
    <rPh sb="40" eb="42">
      <t>ホウホウ</t>
    </rPh>
    <rPh sb="42" eb="43">
      <t>トウ</t>
    </rPh>
    <rPh sb="44" eb="46">
      <t>キサイ</t>
    </rPh>
    <rPh sb="48" eb="50">
      <t>ブンショ</t>
    </rPh>
    <rPh sb="51" eb="53">
      <t>リヨウ</t>
    </rPh>
    <rPh sb="53" eb="54">
      <t>シャ</t>
    </rPh>
    <rPh sb="55" eb="57">
      <t>コウフ</t>
    </rPh>
    <phoneticPr fontId="4"/>
  </si>
  <si>
    <r>
      <t>（１７）</t>
    </r>
    <r>
      <rPr>
        <u/>
        <sz val="11"/>
        <rFont val="ＭＳ Ｐゴシック"/>
        <family val="3"/>
        <charset val="128"/>
      </rPr>
      <t>定期巡回・随時対応型訪問介護看護計画の作成</t>
    </r>
    <rPh sb="4" eb="8">
      <t>テイキジュンカイ</t>
    </rPh>
    <rPh sb="9" eb="20">
      <t>ズイジタイオウガタホウモンカイゴカンゴ</t>
    </rPh>
    <rPh sb="20" eb="22">
      <t>ケイカク</t>
    </rPh>
    <rPh sb="23" eb="25">
      <t>サクセイ</t>
    </rPh>
    <phoneticPr fontId="4"/>
  </si>
  <si>
    <r>
      <t xml:space="preserve">　問４のアセスメント及びモニタリングは、すべての利用者に対して行っている。
</t>
    </r>
    <r>
      <rPr>
        <sz val="10"/>
        <rFont val="ＭＳ Ｐゴシック"/>
        <family val="3"/>
        <charset val="128"/>
      </rPr>
      <t>※訪問看護サービスを利用しない者であっても、アセスメント及びモニタリングは保健師、看護師、准看護師のいずれかが行わなければなりません。</t>
    </r>
    <rPh sb="1" eb="2">
      <t>トイ</t>
    </rPh>
    <rPh sb="10" eb="11">
      <t>オヨ</t>
    </rPh>
    <rPh sb="24" eb="27">
      <t>リヨウシャ</t>
    </rPh>
    <rPh sb="28" eb="29">
      <t>タイ</t>
    </rPh>
    <rPh sb="31" eb="32">
      <t>オコナ</t>
    </rPh>
    <rPh sb="39" eb="41">
      <t>ホウモン</t>
    </rPh>
    <rPh sb="41" eb="43">
      <t>カンゴ</t>
    </rPh>
    <rPh sb="48" eb="50">
      <t>リヨウ</t>
    </rPh>
    <rPh sb="53" eb="54">
      <t>モノ</t>
    </rPh>
    <rPh sb="66" eb="67">
      <t>オヨ</t>
    </rPh>
    <rPh sb="75" eb="78">
      <t>ホケンシ</t>
    </rPh>
    <rPh sb="79" eb="82">
      <t>カンゴシ</t>
    </rPh>
    <rPh sb="83" eb="84">
      <t>ジュン</t>
    </rPh>
    <rPh sb="84" eb="87">
      <t>カンゴシ</t>
    </rPh>
    <rPh sb="93" eb="94">
      <t>オコナ</t>
    </rPh>
    <phoneticPr fontId="4"/>
  </si>
  <si>
    <r>
      <t>　定期巡回・随時対応型訪問介護看護計画の作成に当たっては、利用者又はその家族にその内容を</t>
    </r>
    <r>
      <rPr>
        <u/>
        <sz val="11"/>
        <rFont val="ＭＳ Ｐゴシック"/>
        <family val="3"/>
        <charset val="128"/>
      </rPr>
      <t>説明</t>
    </r>
    <r>
      <rPr>
        <sz val="11"/>
        <rFont val="ＭＳ Ｐゴシック"/>
        <family val="3"/>
        <charset val="128"/>
      </rPr>
      <t>し、</t>
    </r>
    <r>
      <rPr>
        <u/>
        <sz val="11"/>
        <rFont val="ＭＳ Ｐゴシック"/>
        <family val="3"/>
        <charset val="128"/>
      </rPr>
      <t>同意</t>
    </r>
    <r>
      <rPr>
        <sz val="11"/>
        <rFont val="ＭＳ Ｐゴシック"/>
        <family val="3"/>
        <charset val="128"/>
      </rPr>
      <t>を得、</t>
    </r>
    <r>
      <rPr>
        <u/>
        <sz val="11"/>
        <rFont val="ＭＳ Ｐゴシック"/>
        <family val="3"/>
        <charset val="128"/>
      </rPr>
      <t>交付</t>
    </r>
    <r>
      <rPr>
        <sz val="11"/>
        <rFont val="ＭＳ Ｐゴシック"/>
        <family val="3"/>
        <charset val="128"/>
      </rPr>
      <t>している。</t>
    </r>
    <rPh sb="1" eb="5">
      <t>テイキジュンカイ</t>
    </rPh>
    <rPh sb="6" eb="17">
      <t>ズイジタイオウガタホウモンカイゴカンゴ</t>
    </rPh>
    <rPh sb="23" eb="24">
      <t>ア</t>
    </rPh>
    <phoneticPr fontId="4"/>
  </si>
  <si>
    <r>
      <t>（２０）　</t>
    </r>
    <r>
      <rPr>
        <u/>
        <sz val="11"/>
        <rFont val="ＭＳ Ｐゴシック"/>
        <family val="3"/>
        <charset val="128"/>
      </rPr>
      <t>緊急時等の対応</t>
    </r>
    <phoneticPr fontId="4"/>
  </si>
  <si>
    <r>
      <t>（２２）　</t>
    </r>
    <r>
      <rPr>
        <u/>
        <sz val="11"/>
        <rFont val="ＭＳ Ｐゴシック"/>
        <family val="3"/>
        <charset val="128"/>
      </rPr>
      <t>運営規程</t>
    </r>
    <rPh sb="5" eb="7">
      <t>ウンエイ</t>
    </rPh>
    <rPh sb="7" eb="9">
      <t>キテイ</t>
    </rPh>
    <phoneticPr fontId="4"/>
  </si>
  <si>
    <r>
      <t>（２３）　</t>
    </r>
    <r>
      <rPr>
        <u/>
        <sz val="11"/>
        <rFont val="ＭＳ Ｐゴシック"/>
        <family val="3"/>
        <charset val="128"/>
      </rPr>
      <t>勤務体制の確保等</t>
    </r>
    <rPh sb="5" eb="7">
      <t>キンム</t>
    </rPh>
    <rPh sb="7" eb="9">
      <t>タイセイ</t>
    </rPh>
    <rPh sb="10" eb="12">
      <t>カクホ</t>
    </rPh>
    <rPh sb="12" eb="13">
      <t>トウ</t>
    </rPh>
    <phoneticPr fontId="4"/>
  </si>
  <si>
    <r>
      <t>　重要事項を事業所のウェブサイトに掲載している。
　</t>
    </r>
    <r>
      <rPr>
        <sz val="9"/>
        <rFont val="ＭＳ Ｐゴシック"/>
        <family val="3"/>
        <charset val="128"/>
      </rPr>
      <t>※ウェブサイトとは、法人のホームページ等又は介護サービス情報公表システムのことをいう。
　※令和７年度より義務化</t>
    </r>
    <phoneticPr fontId="4"/>
  </si>
  <si>
    <r>
      <t>（２７）　</t>
    </r>
    <r>
      <rPr>
        <u/>
        <sz val="11"/>
        <rFont val="ＭＳ Ｐゴシック"/>
        <family val="3"/>
        <charset val="128"/>
      </rPr>
      <t>秘密保持等</t>
    </r>
    <rPh sb="5" eb="7">
      <t>ヒミツ</t>
    </rPh>
    <rPh sb="7" eb="9">
      <t>ホジ</t>
    </rPh>
    <rPh sb="9" eb="10">
      <t>トウ</t>
    </rPh>
    <phoneticPr fontId="4"/>
  </si>
  <si>
    <r>
      <t>（２８）　</t>
    </r>
    <r>
      <rPr>
        <u/>
        <sz val="11"/>
        <rFont val="ＭＳ Ｐゴシック"/>
        <family val="3"/>
        <charset val="128"/>
      </rPr>
      <t>広告</t>
    </r>
    <rPh sb="5" eb="7">
      <t>コウコク</t>
    </rPh>
    <phoneticPr fontId="4"/>
  </si>
  <si>
    <r>
      <t>（３０）　</t>
    </r>
    <r>
      <rPr>
        <u/>
        <sz val="11"/>
        <rFont val="ＭＳ Ｐゴシック"/>
        <family val="3"/>
        <charset val="128"/>
      </rPr>
      <t>苦情処理</t>
    </r>
    <rPh sb="5" eb="7">
      <t>クジョウ</t>
    </rPh>
    <rPh sb="7" eb="9">
      <t>ショリ</t>
    </rPh>
    <phoneticPr fontId="4"/>
  </si>
  <si>
    <t>　利用者、利用者の家族、地域住民の代表者、地域の医療関係者、事業所が所在する地域を管轄する地域包括支援センター職員等で構成される「介護・医療連携推進会議」（テレビ電話装置等を活用して行うことができるものとする。ただし、利用者又はその家族が参加する場合にあっては、テレビ電話装置等の活用について当該利用者等の同意を得なければならない。）を設置している。</t>
    <rPh sb="1" eb="4">
      <t>リヨウシャ</t>
    </rPh>
    <rPh sb="5" eb="8">
      <t>リヨウシャ</t>
    </rPh>
    <rPh sb="9" eb="11">
      <t>カゾク</t>
    </rPh>
    <rPh sb="21" eb="23">
      <t>チイキ</t>
    </rPh>
    <rPh sb="24" eb="26">
      <t>イリョウ</t>
    </rPh>
    <rPh sb="26" eb="29">
      <t>カンケイシャ</t>
    </rPh>
    <rPh sb="30" eb="33">
      <t>ジギョウショ</t>
    </rPh>
    <rPh sb="34" eb="36">
      <t>ショザイ</t>
    </rPh>
    <rPh sb="38" eb="40">
      <t>チイキ</t>
    </rPh>
    <rPh sb="41" eb="43">
      <t>カンカツ</t>
    </rPh>
    <rPh sb="45" eb="49">
      <t>チイキホウカツ</t>
    </rPh>
    <rPh sb="49" eb="51">
      <t>シエン</t>
    </rPh>
    <rPh sb="55" eb="57">
      <t>ショクイン</t>
    </rPh>
    <rPh sb="59" eb="61">
      <t>コウセイ</t>
    </rPh>
    <rPh sb="65" eb="67">
      <t>カイゴ</t>
    </rPh>
    <rPh sb="68" eb="70">
      <t>イリョウ</t>
    </rPh>
    <rPh sb="70" eb="72">
      <t>レンケイ</t>
    </rPh>
    <rPh sb="72" eb="74">
      <t>スイシン</t>
    </rPh>
    <rPh sb="74" eb="76">
      <t>カイギ</t>
    </rPh>
    <rPh sb="168" eb="170">
      <t>セッチ</t>
    </rPh>
    <phoneticPr fontId="4"/>
  </si>
  <si>
    <t>　推進会議における報告、評価、要望、助言等に関する記録を作成し、５年間保存している。</t>
    <rPh sb="1" eb="3">
      <t>スイシン</t>
    </rPh>
    <rPh sb="3" eb="5">
      <t>カイギ</t>
    </rPh>
    <rPh sb="9" eb="11">
      <t>ホウコク</t>
    </rPh>
    <rPh sb="12" eb="14">
      <t>ヒョウカ</t>
    </rPh>
    <rPh sb="15" eb="17">
      <t>ヨウボウ</t>
    </rPh>
    <rPh sb="18" eb="20">
      <t>ジョゲン</t>
    </rPh>
    <rPh sb="20" eb="21">
      <t>トウ</t>
    </rPh>
    <rPh sb="22" eb="23">
      <t>カン</t>
    </rPh>
    <rPh sb="25" eb="27">
      <t>キロク</t>
    </rPh>
    <rPh sb="28" eb="30">
      <t>サクセイ</t>
    </rPh>
    <rPh sb="33" eb="35">
      <t>ネンカン</t>
    </rPh>
    <rPh sb="35" eb="37">
      <t>ホゾン</t>
    </rPh>
    <phoneticPr fontId="4"/>
  </si>
  <si>
    <t>　介護・医療連携推進会議における報告、評価、要望、助言等についての記録を作成するとともに、記録を公表している。</t>
    <rPh sb="16" eb="18">
      <t>ホウコク</t>
    </rPh>
    <rPh sb="19" eb="21">
      <t>ヒョウカ</t>
    </rPh>
    <rPh sb="22" eb="24">
      <t>ヨウボウ</t>
    </rPh>
    <rPh sb="25" eb="27">
      <t>ジョゲン</t>
    </rPh>
    <rPh sb="27" eb="28">
      <t>トウ</t>
    </rPh>
    <rPh sb="33" eb="35">
      <t>キロク</t>
    </rPh>
    <rPh sb="36" eb="38">
      <t>サクセイ</t>
    </rPh>
    <rPh sb="45" eb="47">
      <t>キロク</t>
    </rPh>
    <rPh sb="48" eb="50">
      <t>コウヒョウ</t>
    </rPh>
    <phoneticPr fontId="4"/>
  </si>
  <si>
    <r>
      <t>（３３）　</t>
    </r>
    <r>
      <rPr>
        <u/>
        <sz val="11"/>
        <rFont val="ＭＳ Ｐゴシック"/>
        <family val="3"/>
        <charset val="128"/>
      </rPr>
      <t>事故発生時の対応</t>
    </r>
    <rPh sb="5" eb="7">
      <t>ジコ</t>
    </rPh>
    <rPh sb="7" eb="9">
      <t>ハッセイ</t>
    </rPh>
    <rPh sb="9" eb="10">
      <t>ジ</t>
    </rPh>
    <rPh sb="11" eb="13">
      <t>タイオウ</t>
    </rPh>
    <phoneticPr fontId="4"/>
  </si>
  <si>
    <t>　指定定期巡回・随時対応型訪問介護看護の提供の完結の日から５年間保存している。</t>
    <rPh sb="1" eb="3">
      <t>シテイ</t>
    </rPh>
    <rPh sb="3" eb="7">
      <t>テイキジュンカイ</t>
    </rPh>
    <rPh sb="8" eb="19">
      <t>ズイジタイオウガタホウモンカイゴカンゴ</t>
    </rPh>
    <rPh sb="20" eb="22">
      <t>テイキョウ</t>
    </rPh>
    <rPh sb="23" eb="25">
      <t>カンケツ</t>
    </rPh>
    <rPh sb="26" eb="27">
      <t>ヒ</t>
    </rPh>
    <phoneticPr fontId="4"/>
  </si>
  <si>
    <t>　指定定期巡回・随時対応型訪問介護看護の提供の完結の日から５年間保存している。</t>
    <rPh sb="1" eb="3">
      <t>シテイ</t>
    </rPh>
    <rPh sb="3" eb="7">
      <t>テイキジュンカイ</t>
    </rPh>
    <rPh sb="8" eb="19">
      <t>ズイジタイオウガタホウモンカイゴカンゴ</t>
    </rPh>
    <rPh sb="20" eb="22">
      <t>テイキョウ</t>
    </rPh>
    <rPh sb="23" eb="25">
      <t>カンケツ</t>
    </rPh>
    <rPh sb="26" eb="27">
      <t>ヒ</t>
    </rPh>
    <rPh sb="30" eb="32">
      <t>ネンカン</t>
    </rPh>
    <rPh sb="32" eb="34">
      <t>ホゾン</t>
    </rPh>
    <phoneticPr fontId="4"/>
  </si>
  <si>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phoneticPr fontId="4"/>
  </si>
  <si>
    <r>
      <rPr>
        <sz val="11"/>
        <rFont val="ＭＳ Ｐゴシック"/>
        <family val="3"/>
        <charset val="128"/>
      </rPr>
      <t>（Ⅰ）、（Ⅱ）　</t>
    </r>
    <r>
      <rPr>
        <sz val="10"/>
        <rFont val="ＭＳ Ｐゴシック"/>
        <family val="3"/>
        <charset val="128"/>
      </rPr>
      <t xml:space="preserve">
　</t>
    </r>
    <r>
      <rPr>
        <sz val="11"/>
        <rFont val="ＭＳ Ｐゴシック"/>
        <family val="3"/>
        <charset val="128"/>
      </rPr>
      <t>利用者に対して、24時間連絡体制にある旨及び計画的に訪問することとなっていない緊急時訪問を行う体制にある場合には、この加算を算定する旨を説明し、その同意を得ている。</t>
    </r>
    <phoneticPr fontId="4"/>
  </si>
  <si>
    <t>（Ⅰ）、（Ⅱ）　
　この加算を算定する旨を小田原市に届け出ている。また、加算の算定に当たっては、市が届出を受理した日から行っている。</t>
    <rPh sb="15" eb="17">
      <t>サンテイ</t>
    </rPh>
    <rPh sb="19" eb="20">
      <t>ムネ</t>
    </rPh>
    <rPh sb="21" eb="24">
      <t>オダワラ</t>
    </rPh>
    <rPh sb="24" eb="25">
      <t>シ</t>
    </rPh>
    <rPh sb="26" eb="27">
      <t>トド</t>
    </rPh>
    <rPh sb="28" eb="29">
      <t>デ</t>
    </rPh>
    <rPh sb="36" eb="38">
      <t>カサン</t>
    </rPh>
    <rPh sb="39" eb="41">
      <t>サンテイ</t>
    </rPh>
    <rPh sb="42" eb="43">
      <t>ア</t>
    </rPh>
    <rPh sb="48" eb="49">
      <t>シ</t>
    </rPh>
    <rPh sb="50" eb="52">
      <t>トドケデ</t>
    </rPh>
    <rPh sb="53" eb="55">
      <t>ジュリ</t>
    </rPh>
    <rPh sb="57" eb="58">
      <t>ヒ</t>
    </rPh>
    <rPh sb="60" eb="61">
      <t>オコナ</t>
    </rPh>
    <phoneticPr fontId="4"/>
  </si>
  <si>
    <r>
      <t xml:space="preserve">看取りを含めたターミナルケアの各プロセスにおいて利用者及び家族の意向を把握し、それに基づくアセスメント及び対応の経過の記録
</t>
    </r>
    <r>
      <rPr>
        <sz val="9"/>
        <rFont val="ＭＳ Ｐゴシック"/>
        <family val="3"/>
        <charset val="128"/>
      </rPr>
      <t>※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t>
    </r>
    <phoneticPr fontId="4"/>
  </si>
  <si>
    <r>
      <t>　算定する加算の留意事項に基づき、</t>
    </r>
    <r>
      <rPr>
        <u/>
        <sz val="11"/>
        <rFont val="ＭＳ Ｐゴシック"/>
        <family val="3"/>
        <charset val="128"/>
      </rPr>
      <t>生活機能の向上を目的とした定期巡回・随時対応型訪問介護看護計画</t>
    </r>
    <r>
      <rPr>
        <u/>
        <vertAlign val="superscript"/>
        <sz val="11"/>
        <rFont val="ＭＳ Ｐゴシック"/>
        <family val="3"/>
        <charset val="128"/>
      </rPr>
      <t>※</t>
    </r>
    <r>
      <rPr>
        <sz val="11"/>
        <rFont val="ＭＳ Ｐゴシック"/>
        <family val="3"/>
        <charset val="128"/>
      </rPr>
      <t>を作成している。
※「生活機能の向上を目的とした定期巡回・随時対応型訪問介護看護計画」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るもの。</t>
    </r>
    <rPh sb="1" eb="3">
      <t>サンテイ</t>
    </rPh>
    <rPh sb="5" eb="7">
      <t>カサン</t>
    </rPh>
    <rPh sb="8" eb="10">
      <t>リュウイ</t>
    </rPh>
    <rPh sb="10" eb="12">
      <t>ジコウ</t>
    </rPh>
    <rPh sb="13" eb="14">
      <t>モト</t>
    </rPh>
    <rPh sb="50" eb="52">
      <t>サクセイ</t>
    </rPh>
    <phoneticPr fontId="4"/>
  </si>
  <si>
    <r>
      <t>　計画作成責任者が、指定訪問リハビリテーション事業所、指定通所リハビリテーション事業所又はリハビリテーションを実施している医療提供施設</t>
    </r>
    <r>
      <rPr>
        <vertAlign val="superscript"/>
        <sz val="11"/>
        <rFont val="ＭＳ Ｐゴシック"/>
        <family val="3"/>
        <charset val="128"/>
      </rPr>
      <t>※</t>
    </r>
    <r>
      <rPr>
        <sz val="11"/>
        <rFont val="ＭＳ Ｐゴシック"/>
        <family val="3"/>
        <charset val="128"/>
      </rPr>
      <t xml:space="preserve">の医師、理学療法士、作業療法士又は言語聴覚士（以下「理学療法士等」という。）の助言に基づき、生活機能の向上を目的とした定期巡回・随時対応型訪問介護看護計画を作成し、当該計画に基づく指定定期巡回・随時対応型訪問介護看護を行っている。
</t>
    </r>
    <r>
      <rPr>
        <sz val="9"/>
        <rFont val="ＭＳ Ｐゴシック"/>
        <family val="3"/>
        <charset val="128"/>
      </rPr>
      <t xml:space="preserve">
※「リハビリテーションを実施している医療提供施設」：　診療報酬における疾患別リハビリテーション料の届出を行っている病院若しくは診療所又は介護老人保健施設、介護療養型医療施設若しくは介護医療院。
※医療提供施設は、医療法第１条の２第２項に規定する医療提供施設をいい、病院にあっては、許可病床数が200 床未満のもの又は当該病院を中心とした半径４キロメートル以内に診療所が存在しないものに限る。</t>
    </r>
    <rPh sb="287" eb="289">
      <t>シセツ</t>
    </rPh>
    <phoneticPr fontId="4"/>
  </si>
  <si>
    <r>
      <t xml:space="preserve">　本加算の留意事項に添って作成した定期巡回・随時対応型訪問介護看護計画に基づき指定指定定期巡回・随時対応型訪問介護看護を提供した初回の月に限り、算定している。
</t>
    </r>
    <r>
      <rPr>
        <sz val="9"/>
        <rFont val="ＭＳ Ｐゴシック"/>
        <family val="3"/>
        <charset val="128"/>
      </rPr>
      <t>※利用者の急性増悪等により定期巡回・随時対応型訪問介護看護計画を見直した場合を除き、翌月及び翌々月は本加算を算定しない。ただし、ａの助言に基づき定期巡回・随時対応型訪問介護看護計画を見直した場合には、本加算を算定することは可能。</t>
    </r>
    <rPh sb="1" eb="2">
      <t>ホン</t>
    </rPh>
    <rPh sb="2" eb="4">
      <t>カサン</t>
    </rPh>
    <rPh sb="5" eb="7">
      <t>リュウイ</t>
    </rPh>
    <rPh sb="7" eb="9">
      <t>ジコウ</t>
    </rPh>
    <rPh sb="10" eb="11">
      <t>ソ</t>
    </rPh>
    <rPh sb="13" eb="15">
      <t>サクセイ</t>
    </rPh>
    <phoneticPr fontId="4"/>
  </si>
  <si>
    <r>
      <t xml:space="preserve">　３月経過後、目標の達成度合いにつき、利用者及び理学療法士等に報告している。
</t>
    </r>
    <r>
      <rPr>
        <sz val="9"/>
        <rFont val="ＭＳ Ｐゴシック"/>
        <family val="3"/>
        <charset val="128"/>
      </rPr>
      <t>※再度ａの助言に基づき定期巡回・随時対応型訪問介護看護計画を見直した場合には、本加算の算定が可能。</t>
    </r>
    <phoneticPr fontId="4"/>
  </si>
  <si>
    <r>
      <t xml:space="preserve">　３月を超えて本加算を算定しようとする場合は、再度aの評価に基づき定期巡回・随時対応型訪問介護看護計画を見直している。
</t>
    </r>
    <r>
      <rPr>
        <sz val="9"/>
        <rFont val="ＭＳ Ｐゴシック"/>
        <family val="3"/>
        <charset val="128"/>
      </rPr>
      <t>※本加算はaの評価に基づき作成された定期巡回・随時対応型訪問介護看護計画に基づき提供された初回の指定定期巡回・随時対応型訪問介護看護の提供日が属する月を含む３月を限度として算定される。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r>
    <rPh sb="74" eb="76">
      <t>サクセイ</t>
    </rPh>
    <phoneticPr fontId="4"/>
  </si>
  <si>
    <r>
      <t>　訪問介護員等総数</t>
    </r>
    <r>
      <rPr>
        <u/>
        <sz val="9"/>
        <rFont val="ＭＳ Ｐゴシック"/>
        <family val="3"/>
        <charset val="128"/>
      </rPr>
      <t>　　　　　　</t>
    </r>
    <r>
      <rPr>
        <sz val="9"/>
        <rFont val="ＭＳ Ｐゴシック"/>
        <family val="3"/>
        <charset val="128"/>
      </rPr>
      <t>人　介護福祉士の数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1" eb="7">
      <t>ホウモンカイゴイントウ</t>
    </rPh>
    <rPh sb="7" eb="9">
      <t>ソウスウ</t>
    </rPh>
    <rPh sb="15" eb="16">
      <t>ニン</t>
    </rPh>
    <rPh sb="17" eb="19">
      <t>カイゴ</t>
    </rPh>
    <rPh sb="19" eb="22">
      <t>フクシシ</t>
    </rPh>
    <rPh sb="23" eb="24">
      <t>カズ</t>
    </rPh>
    <rPh sb="30" eb="31">
      <t>ニン</t>
    </rPh>
    <rPh sb="33" eb="35">
      <t>ワリアイ</t>
    </rPh>
    <phoneticPr fontId="7"/>
  </si>
  <si>
    <r>
      <t>　訪問介護員等総数　</t>
    </r>
    <r>
      <rPr>
        <u/>
        <sz val="9"/>
        <rFont val="ＭＳ Ｐゴシック"/>
        <family val="3"/>
        <charset val="128"/>
      </rPr>
      <t>　　　　　</t>
    </r>
    <r>
      <rPr>
        <sz val="9"/>
        <rFont val="ＭＳ Ｐゴシック"/>
        <family val="3"/>
        <charset val="128"/>
      </rPr>
      <t>人　10年以上の介護福祉士の数　</t>
    </r>
    <r>
      <rPr>
        <u/>
        <sz val="9"/>
        <rFont val="ＭＳ Ｐゴシック"/>
        <family val="3"/>
        <charset val="128"/>
      </rPr>
      <t>　　　　　</t>
    </r>
    <r>
      <rPr>
        <sz val="9"/>
        <rFont val="ＭＳ Ｐゴシック"/>
        <family val="3"/>
        <charset val="128"/>
      </rPr>
      <t>人　　割合　　</t>
    </r>
    <r>
      <rPr>
        <u/>
        <sz val="9"/>
        <rFont val="ＭＳ Ｐゴシック"/>
        <family val="3"/>
        <charset val="128"/>
      </rPr>
      <t>　　　　　　</t>
    </r>
    <r>
      <rPr>
        <sz val="9"/>
        <rFont val="ＭＳ Ｐゴシック"/>
        <family val="3"/>
        <charset val="128"/>
      </rPr>
      <t>（％)</t>
    </r>
    <rPh sb="19" eb="22">
      <t>ネンイジョウ</t>
    </rPh>
    <phoneticPr fontId="4"/>
  </si>
  <si>
    <r>
      <t>訪問介護員等総数</t>
    </r>
    <r>
      <rPr>
        <u/>
        <sz val="9"/>
        <rFont val="ＭＳ Ｐゴシック"/>
        <family val="3"/>
        <charset val="128"/>
      </rPr>
      <t>　　　　　　</t>
    </r>
    <r>
      <rPr>
        <sz val="9"/>
        <rFont val="ＭＳ Ｐゴシック"/>
        <family val="3"/>
        <charset val="128"/>
      </rPr>
      <t>人　介護福祉士の数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2" eb="23">
      <t>カズ</t>
    </rPh>
    <rPh sb="29" eb="30">
      <t>ニン</t>
    </rPh>
    <rPh sb="32" eb="34">
      <t>ワリアイ</t>
    </rPh>
    <phoneticPr fontId="7"/>
  </si>
  <si>
    <r>
      <t>訪問介護員等総数</t>
    </r>
    <r>
      <rPr>
        <u/>
        <sz val="9"/>
        <rFont val="ＭＳ Ｐゴシック"/>
        <family val="3"/>
        <charset val="128"/>
      </rPr>
      <t>　　　　　　</t>
    </r>
    <r>
      <rPr>
        <sz val="9"/>
        <rFont val="ＭＳ Ｐゴシック"/>
        <family val="3"/>
        <charset val="128"/>
      </rPr>
      <t>人　介護福祉士等の数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1" eb="22">
      <t>トウ</t>
    </rPh>
    <rPh sb="23" eb="24">
      <t>カズ</t>
    </rPh>
    <rPh sb="30" eb="31">
      <t>ニン</t>
    </rPh>
    <rPh sb="33" eb="35">
      <t>ワリアイ</t>
    </rPh>
    <phoneticPr fontId="7"/>
  </si>
  <si>
    <r>
      <t>　前年度の実績が６か月に満たない事業所（新たに事業を開始し、又は再開した事業所を含む。）は、届出を行った月以降においても、直近３か月間の職員の割合につき、毎月継続的に所定の割合を維持し、</t>
    </r>
    <r>
      <rPr>
        <u/>
        <sz val="11"/>
        <rFont val="ＭＳ Ｐゴシック"/>
        <family val="3"/>
        <charset val="128"/>
      </rPr>
      <t xml:space="preserve">その割合については、毎月記録している。
</t>
    </r>
    <r>
      <rPr>
        <u/>
        <sz val="10"/>
        <rFont val="ＭＳ Ｐゴシック"/>
        <family val="3"/>
        <charset val="128"/>
      </rPr>
      <t>※所定の割合を下回った場合については、直ちに加算の廃止を届け出なければなりません。</t>
    </r>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</si>
  <si>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phoneticPr fontId="4"/>
  </si>
  <si>
    <t>　看護職員（保健師、看護師、准看護師）を常勤換算方法で2.5人以上配置している。</t>
    <rPh sb="1" eb="3">
      <t>カンゴ</t>
    </rPh>
    <rPh sb="3" eb="5">
      <t>ショクイン</t>
    </rPh>
    <rPh sb="6" eb="9">
      <t>ホケンシ</t>
    </rPh>
    <rPh sb="10" eb="13">
      <t>カンゴシ</t>
    </rPh>
    <rPh sb="14" eb="15">
      <t>ジュン</t>
    </rPh>
    <rPh sb="15" eb="18">
      <t>カンゴシ</t>
    </rPh>
    <rPh sb="20" eb="22">
      <t>ジョウキン</t>
    </rPh>
    <rPh sb="22" eb="24">
      <t>カンサン</t>
    </rPh>
    <rPh sb="24" eb="26">
      <t>ホウホウ</t>
    </rPh>
    <rPh sb="30" eb="33">
      <t>ニンイジョウ</t>
    </rPh>
    <rPh sb="33" eb="35">
      <t>ハイチ</t>
    </rPh>
    <phoneticPr fontId="4"/>
  </si>
  <si>
    <t>　居宅介護支援が利用者に対して行われていない等の場合であって必要と認めるときは、要介護認定の更新の申請が、遅くとも当該利用者が受けている要介護認定の有効期間が終了する30日前までに行われるよう、必要な援助を行っている。</t>
    <rPh sb="90" eb="91">
      <t>オコナ</t>
    </rPh>
    <phoneticPr fontId="4"/>
  </si>
  <si>
    <t>　サービスの提供の開始に際し、利用申込者が介護保険法施行規則第65条の４各号のいずれにも該当しないときは、当該利用申込者又はその家族に対し、居宅サービス計画の作成を居宅介護支援事業者に依頼する旨を市町村に対して届け出ること等により、指定定期巡回・随時対応型訪問介護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2">
      <t>テイキジュンカイ</t>
    </rPh>
    <rPh sb="123" eb="134">
      <t>ズイジタイオウガタホウモンカイゴカンゴ</t>
    </rPh>
    <phoneticPr fontId="4"/>
  </si>
  <si>
    <t>　事業所における感染症の予防及びまん延の防止のための対策を検討する委員会（テレビ電話装置等を活用して行うことができる。）をおおむね６月に１回以上開催するとともに、その結果について、従業者に周知徹底を図ること。</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4"/>
  </si>
  <si>
    <r>
      <t xml:space="preserve">　年に１回、自ら提供するサービスについて評価・点検（自己評価）を行うとともに、当該自己評価結果について、介護・医療連携推進会議において、第三者の観点からサービスの評価（外部評価）を受けている。
</t>
    </r>
    <r>
      <rPr>
        <sz val="10.5"/>
        <rFont val="ＭＳ ゴシック"/>
        <family val="3"/>
        <charset val="128"/>
      </rPr>
      <t>（実　施　日）令和</t>
    </r>
    <r>
      <rPr>
        <sz val="10.5"/>
        <rFont val="ＭＳ Ｐゴシック"/>
        <family val="3"/>
        <charset val="128"/>
      </rPr>
      <t>　　年　　月　　日</t>
    </r>
    <rPh sb="1" eb="2">
      <t>ネン</t>
    </rPh>
    <rPh sb="4" eb="5">
      <t>カイ</t>
    </rPh>
    <rPh sb="39" eb="41">
      <t>トウガイ</t>
    </rPh>
    <rPh sb="41" eb="43">
      <t>ジコ</t>
    </rPh>
    <rPh sb="43" eb="45">
      <t>ヒョウカ</t>
    </rPh>
    <rPh sb="45" eb="47">
      <t>ケッカ</t>
    </rPh>
    <rPh sb="52" eb="54">
      <t>カイゴ</t>
    </rPh>
    <rPh sb="55" eb="57">
      <t>イリョウ</t>
    </rPh>
    <rPh sb="57" eb="59">
      <t>レンケイ</t>
    </rPh>
    <rPh sb="59" eb="61">
      <t>スイシン</t>
    </rPh>
    <rPh sb="61" eb="63">
      <t>カイギ</t>
    </rPh>
    <rPh sb="90" eb="91">
      <t>ウ</t>
    </rPh>
    <rPh sb="98" eb="99">
      <t>ジツ</t>
    </rPh>
    <rPh sb="100" eb="101">
      <t>シ</t>
    </rPh>
    <rPh sb="102" eb="103">
      <t>ヒ</t>
    </rPh>
    <rPh sb="104" eb="106">
      <t>レイワ</t>
    </rPh>
    <rPh sb="108" eb="109">
      <t>ネン</t>
    </rPh>
    <rPh sb="111" eb="112">
      <t>ツキ</t>
    </rPh>
    <rPh sb="114" eb="115">
      <t>ニチ</t>
    </rPh>
    <phoneticPr fontId="4"/>
  </si>
  <si>
    <t>　介護・医療連携推進会議の効率化や、事業所間のネットワーク形成の促進等の観点から、複数の事業所の介護・医療連携推進会議を合同で開催する場合には、以下の条件を満たしている。
イ　利用者及び利用者家族については匿名とするなど、個人情報・プライバシーを保護している。
ロ　同一の日常生活圏域内に所在する事業所である。
ハ　合同で開催する回数が、１年度に開催すべき介護・医療連携推進会議の開催回数の半数を
　　　超えないこと。
ニ　外部評価を行う介護・医療連携推進会議は、単独で開催すること。</t>
    <rPh sb="159" eb="161">
      <t>ゴウドウ</t>
    </rPh>
    <rPh sb="162" eb="164">
      <t>カイサイ</t>
    </rPh>
    <rPh sb="166" eb="168">
      <t>カイスウ</t>
    </rPh>
    <rPh sb="174" eb="176">
      <t>カイサイ</t>
    </rPh>
    <rPh sb="191" eb="193">
      <t>カイサイ</t>
    </rPh>
    <rPh sb="193" eb="195">
      <t>カイスウ</t>
    </rPh>
    <rPh sb="196" eb="198">
      <t>ハンスウ</t>
    </rPh>
    <rPh sb="203" eb="204">
      <t>コ</t>
    </rPh>
    <rPh sb="213" eb="215">
      <t>ガイブ</t>
    </rPh>
    <rPh sb="215" eb="217">
      <t>ヒョウカ</t>
    </rPh>
    <rPh sb="218" eb="219">
      <t>オコナ</t>
    </rPh>
    <rPh sb="233" eb="235">
      <t>タンドク</t>
    </rPh>
    <rPh sb="236" eb="238">
      <t>カイサイ</t>
    </rPh>
    <phoneticPr fontId="4"/>
  </si>
  <si>
    <t>　利用者が、通所介護、通所リハビリテーション、地域密着型通所介護又は認知症対応型通所介護を利用した場合は、所定単位数から、当該月の通所系サービスの利用日数に平成18年厚生労働省告示第126号別表１注７に定める単位数を乗じて得た単位数を減算している。</t>
    <rPh sb="1" eb="4">
      <t>リヨウシャ</t>
    </rPh>
    <rPh sb="6" eb="10">
      <t>ツウショカイゴ</t>
    </rPh>
    <rPh sb="11" eb="13">
      <t>ツウショ</t>
    </rPh>
    <rPh sb="23" eb="32">
      <t>チイキミッチャクガタツウショカイゴ</t>
    </rPh>
    <rPh sb="32" eb="33">
      <t>マタ</t>
    </rPh>
    <rPh sb="34" eb="37">
      <t>ニンチショウ</t>
    </rPh>
    <rPh sb="37" eb="40">
      <t>タイオウガタ</t>
    </rPh>
    <rPh sb="40" eb="44">
      <t>ツウショカイゴ</t>
    </rPh>
    <rPh sb="45" eb="47">
      <t>リヨウ</t>
    </rPh>
    <rPh sb="49" eb="51">
      <t>バアイ</t>
    </rPh>
    <rPh sb="53" eb="55">
      <t>ショテイ</t>
    </rPh>
    <rPh sb="55" eb="58">
      <t>タンイスウ</t>
    </rPh>
    <rPh sb="61" eb="63">
      <t>トウガイ</t>
    </rPh>
    <rPh sb="63" eb="64">
      <t>ツキ</t>
    </rPh>
    <rPh sb="65" eb="67">
      <t>ツウショ</t>
    </rPh>
    <rPh sb="67" eb="68">
      <t>ケイ</t>
    </rPh>
    <rPh sb="73" eb="75">
      <t>リヨウ</t>
    </rPh>
    <rPh sb="75" eb="77">
      <t>ニッスウ</t>
    </rPh>
    <rPh sb="78" eb="80">
      <t>ヘイセイ</t>
    </rPh>
    <rPh sb="82" eb="83">
      <t>ネン</t>
    </rPh>
    <rPh sb="83" eb="85">
      <t>コウセイ</t>
    </rPh>
    <rPh sb="85" eb="88">
      <t>ロウドウショウ</t>
    </rPh>
    <rPh sb="88" eb="90">
      <t>コクジ</t>
    </rPh>
    <rPh sb="90" eb="91">
      <t>ダイ</t>
    </rPh>
    <rPh sb="94" eb="95">
      <t>ゴウ</t>
    </rPh>
    <rPh sb="95" eb="96">
      <t>ベツ</t>
    </rPh>
    <rPh sb="96" eb="97">
      <t>ヒョウ</t>
    </rPh>
    <rPh sb="117" eb="119">
      <t>ゲンサン</t>
    </rPh>
    <phoneticPr fontId="4"/>
  </si>
  <si>
    <t>　月に１回も訪問看護サービスの提供がなかったときは、「定期巡回・随時対応型訪問介護看護費(Ⅰ)(１)（訪問看護サービスを行わない場合）」を算定している。</t>
    <rPh sb="1" eb="2">
      <t>ツキ</t>
    </rPh>
    <rPh sb="4" eb="5">
      <t>カイ</t>
    </rPh>
    <rPh sb="6" eb="8">
      <t>ホウモン</t>
    </rPh>
    <rPh sb="8" eb="10">
      <t>カンゴ</t>
    </rPh>
    <rPh sb="15" eb="17">
      <t>テイキョウ</t>
    </rPh>
    <rPh sb="27" eb="31">
      <t>テイキジュンカイ</t>
    </rPh>
    <rPh sb="32" eb="43">
      <t>ズイジタイオウガタホウモンカイゴカンゴ</t>
    </rPh>
    <rPh sb="43" eb="44">
      <t>ヒ</t>
    </rPh>
    <rPh sb="51" eb="53">
      <t>ホウモン</t>
    </rPh>
    <rPh sb="53" eb="55">
      <t>カンゴ</t>
    </rPh>
    <rPh sb="60" eb="61">
      <t>オコナ</t>
    </rPh>
    <rPh sb="64" eb="66">
      <t>バアイ</t>
    </rPh>
    <rPh sb="69" eb="71">
      <t>サンテイ</t>
    </rPh>
    <phoneticPr fontId="4"/>
  </si>
  <si>
    <t>　事業所と同一敷地内若しくは隣接する敷地内に所在する建物又は事業所と同一の建物（「同一敷地内建物等」という。）に居住する者へサービスを提供したときは、所定単位数から１月につき600単位を減算している。
※　「同一敷地内建物等」の定義
　 当該指定訪問看護事業所と構造上又は外形上、一体的な建築物及び同一敷地内並びに隣接する敷地（当該指定訪問看護事業所と建築物が道路等を挟んで設置している場合を含む。）にある建物のうち効率的なサービス提供が可能なものを指す。</t>
    <phoneticPr fontId="4"/>
  </si>
  <si>
    <t>　問１の同一敷地内建物等に居住する利用者の人数が１月あたり50人以上の場合は、１月につき900単位を減算している。</t>
    <rPh sb="1" eb="2">
      <t>トイ</t>
    </rPh>
    <rPh sb="4" eb="6">
      <t>ドウイツ</t>
    </rPh>
    <rPh sb="6" eb="8">
      <t>シキチ</t>
    </rPh>
    <rPh sb="8" eb="9">
      <t>ナイ</t>
    </rPh>
    <rPh sb="9" eb="11">
      <t>タテモノ</t>
    </rPh>
    <rPh sb="11" eb="12">
      <t>ナド</t>
    </rPh>
    <rPh sb="13" eb="15">
      <t>キョジュウ</t>
    </rPh>
    <rPh sb="17" eb="20">
      <t>リヨウシャ</t>
    </rPh>
    <rPh sb="21" eb="23">
      <t>ニンズウ</t>
    </rPh>
    <rPh sb="25" eb="26">
      <t>ツキ</t>
    </rPh>
    <rPh sb="31" eb="32">
      <t>ニン</t>
    </rPh>
    <rPh sb="32" eb="34">
      <t>イジョウ</t>
    </rPh>
    <rPh sb="35" eb="37">
      <t>バアイ</t>
    </rPh>
    <phoneticPr fontId="4"/>
  </si>
  <si>
    <t>（２）　業務継続計画未策定減算　　※令和７年３月31日までの間、減算を適用しない</t>
    <rPh sb="4" eb="6">
      <t>ギョウム</t>
    </rPh>
    <rPh sb="6" eb="8">
      <t>ケイゾク</t>
    </rPh>
    <rPh sb="8" eb="10">
      <t>ケイカク</t>
    </rPh>
    <rPh sb="10" eb="11">
      <t>ミ</t>
    </rPh>
    <rPh sb="11" eb="13">
      <t>サクテイ</t>
    </rPh>
    <rPh sb="13" eb="15">
      <t>ゲンサン</t>
    </rPh>
    <phoneticPr fontId="4"/>
  </si>
  <si>
    <t>　ターミナルケアを受ける利用者について24時間連絡体制を確保しており、かつ、必要に応じて、訪問看護を行うことができる体制を整備している。</t>
    <phoneticPr fontId="4"/>
  </si>
  <si>
    <t>　在宅で死亡した利用者に対して、その死亡日及び死亡日前14日以内に２日（末期の悪性腫瘍その他厚生労働大臣が定める状態にある者は１日）以上、ターミナルケアを行った場合に算定している。</t>
    <phoneticPr fontId="4"/>
  </si>
  <si>
    <t>※ターミナルケアを行った後、24時間以内に在宅以外で死亡した場合を含みます。</t>
    <phoneticPr fontId="4"/>
  </si>
  <si>
    <t>　利用者が急性増悪等により一時的に頻回の訪問看護を行う必要がある旨の特別指示や特別指示書の交付があった場合は、交付の日から14日間を限度として医療保険の給付対象としており、定期巡回・随時対応型訪問介護看護費は算定していない。</t>
    <rPh sb="1" eb="4">
      <t>リヨウシャ</t>
    </rPh>
    <rPh sb="5" eb="7">
      <t>キュウセイ</t>
    </rPh>
    <rPh sb="7" eb="8">
      <t>ゾウ</t>
    </rPh>
    <rPh sb="8" eb="9">
      <t>アク</t>
    </rPh>
    <rPh sb="9" eb="10">
      <t>トウ</t>
    </rPh>
    <rPh sb="13" eb="16">
      <t>イチジテキ</t>
    </rPh>
    <rPh sb="17" eb="19">
      <t>ヒンカイ</t>
    </rPh>
    <rPh sb="20" eb="22">
      <t>ホウモン</t>
    </rPh>
    <rPh sb="22" eb="24">
      <t>カンゴ</t>
    </rPh>
    <rPh sb="25" eb="26">
      <t>オコナ</t>
    </rPh>
    <rPh sb="27" eb="29">
      <t>ヒツヨウ</t>
    </rPh>
    <rPh sb="32" eb="33">
      <t>ムネ</t>
    </rPh>
    <rPh sb="34" eb="36">
      <t>トクベツ</t>
    </rPh>
    <rPh sb="36" eb="38">
      <t>シジ</t>
    </rPh>
    <rPh sb="39" eb="41">
      <t>トクベツ</t>
    </rPh>
    <rPh sb="41" eb="44">
      <t>シジショ</t>
    </rPh>
    <rPh sb="45" eb="47">
      <t>コウフ</t>
    </rPh>
    <rPh sb="51" eb="53">
      <t>バアイ</t>
    </rPh>
    <rPh sb="55" eb="57">
      <t>コウフ</t>
    </rPh>
    <rPh sb="58" eb="59">
      <t>ヒ</t>
    </rPh>
    <rPh sb="63" eb="65">
      <t>ニチカン</t>
    </rPh>
    <rPh sb="66" eb="68">
      <t>ゲンド</t>
    </rPh>
    <rPh sb="71" eb="73">
      <t>イリョウ</t>
    </rPh>
    <rPh sb="73" eb="75">
      <t>ホケン</t>
    </rPh>
    <rPh sb="76" eb="78">
      <t>キュウフ</t>
    </rPh>
    <rPh sb="78" eb="80">
      <t>タイショウ</t>
    </rPh>
    <rPh sb="86" eb="90">
      <t>テイキジュンカイ</t>
    </rPh>
    <rPh sb="91" eb="103">
      <t>ズイジタイオウガタホウモンカイゴカンゴヒ</t>
    </rPh>
    <rPh sb="104" eb="106">
      <t>サンテイ</t>
    </rPh>
    <phoneticPr fontId="4"/>
  </si>
  <si>
    <t>　利用者が定期巡回・随時対応型訪問介護看護の利用を開始した日から起算して30日以内の期間について算定している。</t>
    <rPh sb="5" eb="9">
      <t>テイキジュンカイ</t>
    </rPh>
    <rPh sb="10" eb="12">
      <t>ズイジ</t>
    </rPh>
    <rPh sb="12" eb="15">
      <t>タイオウガタ</t>
    </rPh>
    <rPh sb="15" eb="17">
      <t>ホウモン</t>
    </rPh>
    <rPh sb="17" eb="19">
      <t>カイゴ</t>
    </rPh>
    <rPh sb="19" eb="21">
      <t>カンゴ</t>
    </rPh>
    <rPh sb="22" eb="24">
      <t>リヨウ</t>
    </rPh>
    <rPh sb="25" eb="27">
      <t>カイシ</t>
    </rPh>
    <rPh sb="29" eb="30">
      <t>ヒ</t>
    </rPh>
    <rPh sb="32" eb="34">
      <t>キサン</t>
    </rPh>
    <rPh sb="38" eb="39">
      <t>ニチ</t>
    </rPh>
    <rPh sb="39" eb="41">
      <t>イナイ</t>
    </rPh>
    <rPh sb="42" eb="44">
      <t>キカン</t>
    </rPh>
    <phoneticPr fontId="4"/>
  </si>
  <si>
    <t>（Ⅰ）
　事業所における利用者の総数のうち、周囲の者による日常生活に対する注意を必要とする認知症の者（日常生活自立度のランクⅡ、Ⅲ、Ⅳ又はＭに該当する利用者を指す。以下「対象者」）の占める割合が２分の１以上である。２分の１以上の算定方法は、算定日が属する月の前３月間の利用者実人員数の平均で算定している。</t>
    <rPh sb="5" eb="8">
      <t>ジギョウショ</t>
    </rPh>
    <rPh sb="12" eb="15">
      <t>リヨウシャ</t>
    </rPh>
    <rPh sb="16" eb="18">
      <t>ソウスウ</t>
    </rPh>
    <rPh sb="79" eb="80">
      <t>サ</t>
    </rPh>
    <rPh sb="82" eb="84">
      <t>イカ</t>
    </rPh>
    <rPh sb="85" eb="88">
      <t>タイショウシャ</t>
    </rPh>
    <rPh sb="91" eb="92">
      <t>シ</t>
    </rPh>
    <rPh sb="94" eb="96">
      <t>ワリアイ</t>
    </rPh>
    <rPh sb="98" eb="99">
      <t>ブン</t>
    </rPh>
    <rPh sb="101" eb="103">
      <t>イジョウ</t>
    </rPh>
    <rPh sb="114" eb="116">
      <t>サンテイ</t>
    </rPh>
    <rPh sb="116" eb="118">
      <t>ホウホウ</t>
    </rPh>
    <rPh sb="120" eb="122">
      <t>サンテイ</t>
    </rPh>
    <rPh sb="122" eb="123">
      <t>ビ</t>
    </rPh>
    <rPh sb="124" eb="125">
      <t>ゾク</t>
    </rPh>
    <rPh sb="127" eb="128">
      <t>ツキ</t>
    </rPh>
    <rPh sb="129" eb="130">
      <t>マエ</t>
    </rPh>
    <rPh sb="131" eb="133">
      <t>ツキカン</t>
    </rPh>
    <rPh sb="134" eb="137">
      <t>リヨウシャ</t>
    </rPh>
    <rPh sb="137" eb="138">
      <t>ジツ</t>
    </rPh>
    <rPh sb="138" eb="140">
      <t>ジンイン</t>
    </rPh>
    <rPh sb="140" eb="141">
      <t>スウ</t>
    </rPh>
    <rPh sb="142" eb="144">
      <t>ヘイキン</t>
    </rPh>
    <rPh sb="145" eb="147">
      <t>サンテイ</t>
    </rPh>
    <phoneticPr fontId="4"/>
  </si>
  <si>
    <t>（Ⅰ）
　認知症介護に係る専門的な研修を修了している者を、事業所における対象者の数が20人未満である場合にあっては１以上、当該対象者の数20人以上である場合にあっては１に、対象者の数が19を超えて10又はその端数を増すごとに１を加えて得た数以上配置し、チームとして専門的な認知症ケアを実施している。</t>
    <rPh sb="5" eb="10">
      <t>ニンチショウカイゴ</t>
    </rPh>
    <rPh sb="11" eb="12">
      <t>カカ</t>
    </rPh>
    <rPh sb="13" eb="16">
      <t>センモンテキ</t>
    </rPh>
    <rPh sb="17" eb="19">
      <t>ケンシュウ</t>
    </rPh>
    <rPh sb="20" eb="22">
      <t>シュウリョウ</t>
    </rPh>
    <rPh sb="26" eb="27">
      <t>モノ</t>
    </rPh>
    <rPh sb="29" eb="32">
      <t>ジギョウショ</t>
    </rPh>
    <rPh sb="36" eb="39">
      <t>タイショウシャ</t>
    </rPh>
    <rPh sb="40" eb="41">
      <t>カズ</t>
    </rPh>
    <rPh sb="50" eb="52">
      <t>バアイ</t>
    </rPh>
    <rPh sb="58" eb="60">
      <t>イジョウ</t>
    </rPh>
    <rPh sb="61" eb="65">
      <t>トウガイタイショウ</t>
    </rPh>
    <rPh sb="65" eb="66">
      <t>シャ</t>
    </rPh>
    <rPh sb="67" eb="68">
      <t>カズ</t>
    </rPh>
    <rPh sb="70" eb="73">
      <t>ニンイジョウ</t>
    </rPh>
    <rPh sb="76" eb="78">
      <t>バアイ</t>
    </rPh>
    <rPh sb="86" eb="89">
      <t>タイショウシャ</t>
    </rPh>
    <rPh sb="90" eb="91">
      <t>カズ</t>
    </rPh>
    <rPh sb="95" eb="96">
      <t>コ</t>
    </rPh>
    <rPh sb="100" eb="101">
      <t>マタ</t>
    </rPh>
    <rPh sb="104" eb="106">
      <t>ハスウ</t>
    </rPh>
    <rPh sb="107" eb="108">
      <t>マ</t>
    </rPh>
    <rPh sb="114" eb="115">
      <t>クワ</t>
    </rPh>
    <rPh sb="117" eb="118">
      <t>エ</t>
    </rPh>
    <rPh sb="119" eb="120">
      <t>カズ</t>
    </rPh>
    <rPh sb="120" eb="122">
      <t>イジョウ</t>
    </rPh>
    <rPh sb="122" eb="124">
      <t>ハイチ</t>
    </rPh>
    <rPh sb="132" eb="135">
      <t>センモンテキ</t>
    </rPh>
    <rPh sb="136" eb="139">
      <t>ニンチショウ</t>
    </rPh>
    <rPh sb="142" eb="144">
      <t>ジッシ</t>
    </rPh>
    <phoneticPr fontId="4"/>
  </si>
  <si>
    <t>（Ⅱ）
　事業所における利用者の総数のうち、日常生活に支障を来すおそれのある症状又は行動が認められることから介護を必要とする者（日常生活自立度のランクⅢ、Ⅳ又はＭに該当する利用者）の占める割合が100分の20以上であること。100分の20以上の算定方法は、算定日が属する月の前３月間の利用者実人員数の平均で算定している。</t>
    <rPh sb="122" eb="124">
      <t>サンテイ</t>
    </rPh>
    <rPh sb="124" eb="126">
      <t>ホウホウ</t>
    </rPh>
    <rPh sb="128" eb="130">
      <t>サンテイ</t>
    </rPh>
    <rPh sb="130" eb="131">
      <t>ビ</t>
    </rPh>
    <rPh sb="132" eb="133">
      <t>ゾク</t>
    </rPh>
    <rPh sb="135" eb="136">
      <t>ツキ</t>
    </rPh>
    <rPh sb="137" eb="138">
      <t>マエ</t>
    </rPh>
    <rPh sb="139" eb="141">
      <t>ツキカン</t>
    </rPh>
    <rPh sb="142" eb="145">
      <t>リヨウシャ</t>
    </rPh>
    <rPh sb="145" eb="146">
      <t>ジツ</t>
    </rPh>
    <rPh sb="146" eb="148">
      <t>ジンイン</t>
    </rPh>
    <rPh sb="148" eb="149">
      <t>スウ</t>
    </rPh>
    <rPh sb="150" eb="152">
      <t>ヘイキン</t>
    </rPh>
    <rPh sb="153" eb="155">
      <t>サンテイ</t>
    </rPh>
    <phoneticPr fontId="4"/>
  </si>
  <si>
    <t>（Ⅱ）
　問２及び問３のいずれにも適合すること。</t>
    <rPh sb="5" eb="6">
      <t>トイ</t>
    </rPh>
    <rPh sb="7" eb="8">
      <t>オヨ</t>
    </rPh>
    <rPh sb="9" eb="10">
      <t>トイ</t>
    </rPh>
    <rPh sb="17" eb="19">
      <t>テキゴウ</t>
    </rPh>
    <phoneticPr fontId="4"/>
  </si>
  <si>
    <t>（Ⅱ）
　認知症介護の指導に係る専門的な研修を修了している者を１名以上配置し、施設全体の認知症ケアの指導等を実施している。</t>
    <rPh sb="5" eb="10">
      <t>ニンチショウカイゴ</t>
    </rPh>
    <rPh sb="11" eb="13">
      <t>シドウ</t>
    </rPh>
    <rPh sb="14" eb="15">
      <t>カカ</t>
    </rPh>
    <rPh sb="16" eb="19">
      <t>センモンテキ</t>
    </rPh>
    <rPh sb="20" eb="22">
      <t>ケンシュウ</t>
    </rPh>
    <rPh sb="23" eb="25">
      <t>シュウリョウ</t>
    </rPh>
    <rPh sb="29" eb="30">
      <t>モノ</t>
    </rPh>
    <rPh sb="32" eb="35">
      <t>メイイジョウ</t>
    </rPh>
    <rPh sb="35" eb="37">
      <t>ハイチ</t>
    </rPh>
    <rPh sb="39" eb="41">
      <t>シセツ</t>
    </rPh>
    <rPh sb="41" eb="43">
      <t>ゼンタイ</t>
    </rPh>
    <rPh sb="44" eb="47">
      <t>ニンチショウ</t>
    </rPh>
    <rPh sb="50" eb="52">
      <t>シドウ</t>
    </rPh>
    <rPh sb="52" eb="53">
      <t>トウ</t>
    </rPh>
    <rPh sb="54" eb="56">
      <t>ジッシ</t>
    </rPh>
    <phoneticPr fontId="4"/>
  </si>
  <si>
    <t>　事業所の従業者が、口腔の健康状態の評価を実施した場合において、利用者の同意を得て、歯科医療機関及び介護支援専門員に対し、当該評価の結果を情報提供した場合に、１月に１回に限り算定している。</t>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</si>
  <si>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※新加算Ⅰ～Ⅳまでのいずれかの算定以前に、「旧ベースアップ等加算」又は「新加算Ⅴ(２)、(４)、(７)、(９)若しくは(13)」を算定していた事業所については適用しない。</t>
    </r>
    <phoneticPr fontId="4"/>
  </si>
  <si>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4"/>
  </si>
  <si>
    <t>令和　年度　運 営 状 況 点 検 書</t>
    <rPh sb="0" eb="2">
      <t>レイワ</t>
    </rPh>
    <rPh sb="3" eb="5">
      <t>ネンド</t>
    </rPh>
    <phoneticPr fontId="4"/>
  </si>
  <si>
    <t>令和８年１月作成</t>
    <rPh sb="0" eb="2">
      <t>レイワ</t>
    </rPh>
    <rPh sb="3" eb="4">
      <t>ネン</t>
    </rPh>
    <rPh sb="5" eb="6">
      <t>ガツ</t>
    </rPh>
    <rPh sb="6" eb="8">
      <t>サクセイ</t>
    </rPh>
    <phoneticPr fontId="4"/>
  </si>
  <si>
    <t>小田原市高齢介護課及び事業所が所在する地域の包括支援センターへ写しを提出している。</t>
    <rPh sb="0" eb="4">
      <t>オダワラシ</t>
    </rPh>
    <rPh sb="4" eb="6">
      <t>コウレイ</t>
    </rPh>
    <rPh sb="6" eb="8">
      <t>カイゴ</t>
    </rPh>
    <rPh sb="8" eb="9">
      <t>カ</t>
    </rPh>
    <rPh sb="9" eb="10">
      <t>オヨ</t>
    </rPh>
    <rPh sb="11" eb="14">
      <t>ジギョウショ</t>
    </rPh>
    <rPh sb="15" eb="17">
      <t>ショザイ</t>
    </rPh>
    <rPh sb="19" eb="21">
      <t>チイキ</t>
    </rPh>
    <rPh sb="22" eb="24">
      <t>ホウカツ</t>
    </rPh>
    <rPh sb="24" eb="26">
      <t>シエン</t>
    </rPh>
    <rPh sb="31" eb="32">
      <t>ウツ</t>
    </rPh>
    <rPh sb="34" eb="36">
      <t>テイシュツ</t>
    </rPh>
    <phoneticPr fontId="4"/>
  </si>
  <si>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※令和７年度から適用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</si>
</sst>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人&quot;"/>
    <numFmt numFmtId="178" formatCode="#,##0.0&quot;人&quot;"/>
    <numFmt numFmtId="179" formatCode="#,##0.0#"/>
    <numFmt numFmtId="180" formatCode="#,##0.##"/>
  </numFmts>
  <fonts count="87"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b/>
      <sz val="11"/>
      <color indexed="9"/>
      <name val="ＭＳ Ｐゴシック"/>
      <family val="3"/>
      <charset val="128"/>
    </font>
    <font>
      <sz val="6"/>
      <name val="ＭＳ Ｐゴシック"/>
      <family val="3"/>
      <charset val="128"/>
    </font>
    <font>
      <sz val="10"/>
      <name val="ＭＳ Ｐ明朝"/>
      <family val="1"/>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sz val="11"/>
      <color indexed="2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b/>
      <sz val="18"/>
      <color indexed="62"/>
      <name val="ＭＳ Ｐゴシック"/>
      <family val="3"/>
      <charset val="128"/>
    </font>
    <font>
      <sz val="11"/>
      <color indexed="19"/>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1"/>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2"/>
      <color theme="1"/>
      <name val="ＭＳ Ｐゴシック"/>
      <family val="2"/>
      <charset val="128"/>
      <scheme val="minor"/>
    </font>
    <font>
      <sz val="11"/>
      <color rgb="FF000000"/>
      <name val="ＭＳ Ｐゴシック"/>
      <family val="3"/>
      <charset val="128"/>
      <scheme val="minor"/>
    </font>
    <font>
      <sz val="11"/>
      <color rgb="FF000000"/>
      <name val="Calibri"/>
      <family val="2"/>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sz val="10.5"/>
      <color theme="1"/>
      <name val="ＭＳ Ｐゴシック"/>
      <family val="3"/>
      <charset val="128"/>
    </font>
    <font>
      <sz val="11"/>
      <color theme="1"/>
      <name val="ＭＳ Ｐゴシック"/>
      <family val="3"/>
      <charset val="128"/>
    </font>
    <font>
      <sz val="20"/>
      <color theme="1"/>
      <name val="ＭＳ Ｐゴシック"/>
      <family val="3"/>
      <charset val="128"/>
    </font>
    <font>
      <sz val="9"/>
      <color theme="1"/>
      <name val="ＭＳ Ｐゴシック"/>
      <family val="3"/>
      <charset val="128"/>
    </font>
    <font>
      <sz val="10"/>
      <color theme="1"/>
      <name val="ＭＳ Ｐゴシック"/>
      <family val="3"/>
      <charset val="128"/>
    </font>
    <font>
      <sz val="10"/>
      <color theme="1"/>
      <name val="ＭＳ 明朝"/>
      <family val="1"/>
      <charset val="128"/>
    </font>
    <font>
      <sz val="12"/>
      <color theme="1"/>
      <name val="ＭＳ 明朝"/>
      <family val="1"/>
      <charset val="128"/>
    </font>
    <font>
      <sz val="10"/>
      <color theme="1"/>
      <name val="ＭＳ Ｐ明朝"/>
      <family val="1"/>
      <charset val="128"/>
    </font>
    <font>
      <sz val="20"/>
      <color theme="1"/>
      <name val="ＭＳ ゴシック"/>
      <family val="3"/>
      <charset val="128"/>
    </font>
    <font>
      <sz val="10.5"/>
      <color theme="1"/>
      <name val="ＭＳ Ｐ明朝"/>
      <family val="1"/>
      <charset val="128"/>
    </font>
    <font>
      <b/>
      <sz val="23.5"/>
      <name val="ＭＳ Ｐゴシック"/>
      <family val="3"/>
      <charset val="128"/>
    </font>
    <font>
      <sz val="14.5"/>
      <name val="ＭＳ Ｐゴシック"/>
      <family val="3"/>
      <charset val="128"/>
    </font>
    <font>
      <sz val="11"/>
      <name val="ＭＳ Ｐゴシック"/>
      <family val="3"/>
      <charset val="128"/>
    </font>
    <font>
      <sz val="10.5"/>
      <name val="ＭＳ Ｐゴシック"/>
      <family val="3"/>
      <charset val="128"/>
    </font>
    <font>
      <sz val="20"/>
      <name val="ＭＳ Ｐゴシック"/>
      <family val="3"/>
      <charset val="128"/>
    </font>
    <font>
      <sz val="9.65"/>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b/>
      <sz val="12"/>
      <name val="ＭＳ Ｐゴシック"/>
      <family val="3"/>
      <charset val="128"/>
    </font>
    <font>
      <sz val="11.5"/>
      <name val="ＭＳ Ｐゴシック"/>
      <family val="3"/>
      <charset val="128"/>
    </font>
    <font>
      <b/>
      <u/>
      <sz val="12"/>
      <name val="ＭＳ Ｐゴシック"/>
      <family val="3"/>
      <charset val="128"/>
    </font>
    <font>
      <sz val="11"/>
      <name val="ＭＳ 明朝"/>
      <family val="1"/>
      <charset val="128"/>
    </font>
    <font>
      <u/>
      <sz val="11"/>
      <name val="ＭＳ Ｐゴシック"/>
      <family val="3"/>
      <charset val="128"/>
    </font>
    <font>
      <sz val="10.5"/>
      <name val="ＭＳ ゴシック"/>
      <family val="3"/>
      <charset val="128"/>
    </font>
    <font>
      <sz val="10"/>
      <name val="ＭＳ 明朝"/>
      <family val="1"/>
      <charset val="128"/>
    </font>
    <font>
      <b/>
      <u/>
      <sz val="11"/>
      <name val="ＭＳ Ｐゴシック"/>
      <family val="3"/>
      <charset val="128"/>
    </font>
    <font>
      <u/>
      <vertAlign val="superscript"/>
      <sz val="11"/>
      <name val="ＭＳ Ｐゴシック"/>
      <family val="3"/>
      <charset val="128"/>
    </font>
    <font>
      <vertAlign val="superscript"/>
      <sz val="11"/>
      <name val="ＭＳ Ｐゴシック"/>
      <family val="3"/>
      <charset val="128"/>
    </font>
    <font>
      <u/>
      <sz val="9"/>
      <name val="ＭＳ Ｐゴシック"/>
      <family val="3"/>
      <charset val="128"/>
    </font>
    <font>
      <u/>
      <sz val="10"/>
      <name val="ＭＳ Ｐゴシック"/>
      <family val="3"/>
      <charset val="128"/>
    </font>
    <font>
      <sz val="10"/>
      <name val="ＭＳ ゴシック"/>
      <family val="3"/>
      <charset val="128"/>
    </font>
    <font>
      <sz val="11"/>
      <name val="ＭＳ Ｐ明朝"/>
      <family val="1"/>
      <charset val="128"/>
    </font>
    <font>
      <sz val="20"/>
      <name val="ＭＳ ゴシック"/>
      <family val="3"/>
      <charset val="128"/>
    </font>
    <font>
      <sz val="12"/>
      <name val="BIZ UDPゴシック"/>
      <family val="3"/>
      <charset val="128"/>
    </font>
    <font>
      <sz val="12"/>
      <name val="HG丸ｺﾞｼｯｸM-PRO"/>
      <family val="3"/>
      <charset val="128"/>
    </font>
    <font>
      <sz val="10"/>
      <name val="BIZ UDPゴシック"/>
      <family val="3"/>
      <charset val="128"/>
    </font>
  </fonts>
  <fills count="22">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55"/>
      </patternFill>
    </fill>
    <fill>
      <patternFill patternType="solid">
        <fgColor indexed="9"/>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dotted">
        <color indexed="64"/>
      </right>
      <top style="thin">
        <color indexed="64"/>
      </top>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s>
  <cellStyleXfs count="53">
    <xf numFmtId="0" fontId="0" fillId="0" borderId="0"/>
    <xf numFmtId="0" fontId="10" fillId="2"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3" borderId="0" applyNumberFormat="0" applyBorder="0" applyAlignment="0" applyProtection="0">
      <alignment vertical="center"/>
    </xf>
    <xf numFmtId="0" fontId="11" fillId="8"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4" borderId="0" applyNumberFormat="0" applyBorder="0" applyAlignment="0" applyProtection="0">
      <alignment vertical="center"/>
    </xf>
    <xf numFmtId="0" fontId="20" fillId="0" borderId="0" applyNumberFormat="0" applyFill="0" applyBorder="0" applyAlignment="0" applyProtection="0">
      <alignment vertical="center"/>
    </xf>
    <xf numFmtId="0" fontId="6" fillId="16" borderId="1" applyNumberFormat="0" applyAlignment="0" applyProtection="0">
      <alignment vertical="center"/>
    </xf>
    <xf numFmtId="0" fontId="21" fillId="9" borderId="0" applyNumberFormat="0" applyBorder="0" applyAlignment="0" applyProtection="0">
      <alignment vertical="center"/>
    </xf>
    <xf numFmtId="0" fontId="5" fillId="5" borderId="2" applyNumberFormat="0" applyFont="0" applyAlignment="0" applyProtection="0">
      <alignment vertical="center"/>
    </xf>
    <xf numFmtId="0" fontId="13" fillId="0" borderId="3" applyNumberFormat="0" applyFill="0" applyAlignment="0" applyProtection="0">
      <alignment vertical="center"/>
    </xf>
    <xf numFmtId="0" fontId="12" fillId="6" borderId="0" applyNumberFormat="0" applyBorder="0" applyAlignment="0" applyProtection="0">
      <alignment vertical="center"/>
    </xf>
    <xf numFmtId="0" fontId="22" fillId="17" borderId="4" applyNumberFormat="0" applyAlignment="0" applyProtection="0">
      <alignment vertical="center"/>
    </xf>
    <xf numFmtId="0" fontId="1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17" borderId="9" applyNumberFormat="0" applyAlignment="0" applyProtection="0">
      <alignment vertical="center"/>
    </xf>
    <xf numFmtId="0" fontId="16" fillId="0" borderId="0" applyNumberFormat="0" applyFill="0" applyBorder="0" applyAlignment="0" applyProtection="0">
      <alignment vertical="center"/>
    </xf>
    <xf numFmtId="0" fontId="17" fillId="9" borderId="4" applyNumberFormat="0" applyAlignment="0" applyProtection="0">
      <alignment vertical="center"/>
    </xf>
    <xf numFmtId="0" fontId="19" fillId="0" borderId="0">
      <alignment vertical="center"/>
    </xf>
    <xf numFmtId="0" fontId="26" fillId="0" borderId="0">
      <alignment vertical="center"/>
    </xf>
    <xf numFmtId="0" fontId="5" fillId="0" borderId="0" applyBorder="0"/>
    <xf numFmtId="0" fontId="5" fillId="0" borderId="0" applyBorder="0"/>
    <xf numFmtId="0" fontId="19" fillId="0" borderId="0">
      <alignment vertical="center"/>
    </xf>
    <xf numFmtId="0" fontId="8" fillId="0" borderId="0"/>
    <xf numFmtId="0" fontId="18" fillId="8"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882">
    <xf numFmtId="0" fontId="0" fillId="0" borderId="0" xfId="0"/>
    <xf numFmtId="0" fontId="32" fillId="21" borderId="0" xfId="49" applyFont="1" applyFill="1" applyAlignment="1">
      <alignment vertical="center"/>
    </xf>
    <xf numFmtId="0" fontId="3" fillId="21" borderId="0" xfId="49" applyFill="1">
      <alignment vertical="center"/>
    </xf>
    <xf numFmtId="0" fontId="3" fillId="21" borderId="23" xfId="49" applyFill="1" applyBorder="1" applyAlignment="1">
      <alignment horizontal="center" vertical="center"/>
    </xf>
    <xf numFmtId="0" fontId="3" fillId="21" borderId="23" xfId="49" applyFill="1" applyBorder="1" applyAlignment="1">
      <alignment vertical="center" shrinkToFit="1"/>
    </xf>
    <xf numFmtId="0" fontId="3" fillId="21" borderId="18" xfId="49" applyFill="1" applyBorder="1" applyAlignment="1">
      <alignment horizontal="center" vertical="center"/>
    </xf>
    <xf numFmtId="0" fontId="32" fillId="21" borderId="99" xfId="49" applyFont="1" applyFill="1" applyBorder="1" applyAlignment="1">
      <alignment horizontal="center" vertical="center"/>
    </xf>
    <xf numFmtId="0" fontId="32" fillId="21" borderId="100" xfId="49" applyFont="1" applyFill="1" applyBorder="1" applyAlignment="1">
      <alignment horizontal="center" vertical="center"/>
    </xf>
    <xf numFmtId="0" fontId="32" fillId="21" borderId="87" xfId="49" applyFont="1" applyFill="1" applyBorder="1" applyAlignment="1">
      <alignment horizontal="center" vertical="center" wrapText="1"/>
    </xf>
    <xf numFmtId="0" fontId="3" fillId="21" borderId="100" xfId="49" applyFill="1" applyBorder="1" applyAlignment="1">
      <alignment horizontal="center" vertical="center"/>
    </xf>
    <xf numFmtId="0" fontId="32" fillId="21" borderId="19" xfId="49" applyFont="1" applyFill="1" applyBorder="1">
      <alignment vertical="center"/>
    </xf>
    <xf numFmtId="0" fontId="32" fillId="21" borderId="22" xfId="49" applyFont="1" applyFill="1" applyBorder="1">
      <alignment vertical="center"/>
    </xf>
    <xf numFmtId="0" fontId="39" fillId="21" borderId="19" xfId="49" applyFont="1" applyFill="1" applyBorder="1">
      <alignment vertical="center"/>
    </xf>
    <xf numFmtId="0" fontId="39" fillId="21" borderId="21" xfId="49" applyFont="1" applyFill="1" applyBorder="1">
      <alignment vertical="center"/>
    </xf>
    <xf numFmtId="0" fontId="32" fillId="21" borderId="26" xfId="49" applyFont="1" applyFill="1" applyBorder="1">
      <alignment vertical="center"/>
    </xf>
    <xf numFmtId="0" fontId="32" fillId="21" borderId="34" xfId="49" applyFont="1" applyFill="1" applyBorder="1">
      <alignment vertical="center"/>
    </xf>
    <xf numFmtId="0" fontId="32" fillId="21" borderId="38" xfId="49" applyFont="1" applyFill="1" applyBorder="1">
      <alignment vertical="center"/>
    </xf>
    <xf numFmtId="0" fontId="39" fillId="21" borderId="23" xfId="49" applyFont="1" applyFill="1" applyBorder="1">
      <alignment vertical="center"/>
    </xf>
    <xf numFmtId="0" fontId="39" fillId="21" borderId="25" xfId="49" applyFont="1" applyFill="1" applyBorder="1">
      <alignment vertical="center"/>
    </xf>
    <xf numFmtId="0" fontId="32" fillId="21" borderId="23" xfId="49" applyFont="1" applyFill="1" applyBorder="1">
      <alignment vertical="center"/>
    </xf>
    <xf numFmtId="0" fontId="32" fillId="21" borderId="27" xfId="49" applyFont="1" applyFill="1" applyBorder="1">
      <alignment vertical="center"/>
    </xf>
    <xf numFmtId="0" fontId="32" fillId="21" borderId="12" xfId="49" applyFont="1" applyFill="1" applyBorder="1">
      <alignment vertical="center"/>
    </xf>
    <xf numFmtId="0" fontId="32" fillId="21" borderId="13" xfId="49" applyFont="1" applyFill="1" applyBorder="1">
      <alignment vertical="center"/>
    </xf>
    <xf numFmtId="0" fontId="39" fillId="21" borderId="35" xfId="49" applyFont="1" applyFill="1" applyBorder="1">
      <alignment vertical="center"/>
    </xf>
    <xf numFmtId="0" fontId="32" fillId="21" borderId="23" xfId="49" applyFont="1" applyFill="1" applyBorder="1" applyAlignment="1">
      <alignment horizontal="left" vertical="center"/>
    </xf>
    <xf numFmtId="0" fontId="32" fillId="21" borderId="23" xfId="49" applyFont="1" applyFill="1" applyBorder="1" applyAlignment="1">
      <alignment horizontal="center" vertical="center"/>
    </xf>
    <xf numFmtId="0" fontId="3" fillId="21" borderId="27" xfId="49" applyFill="1" applyBorder="1" applyAlignment="1">
      <alignment horizontal="center" vertical="center"/>
    </xf>
    <xf numFmtId="0" fontId="3" fillId="21" borderId="29" xfId="49" applyFill="1" applyBorder="1" applyAlignment="1">
      <alignment vertical="center" shrinkToFit="1"/>
    </xf>
    <xf numFmtId="0" fontId="33" fillId="21" borderId="23" xfId="49" applyFont="1" applyFill="1" applyBorder="1">
      <alignment vertical="center"/>
    </xf>
    <xf numFmtId="0" fontId="32" fillId="21" borderId="101" xfId="49" applyFont="1" applyFill="1" applyBorder="1">
      <alignment vertical="center"/>
    </xf>
    <xf numFmtId="0" fontId="32" fillId="21" borderId="15" xfId="49" applyFont="1" applyFill="1" applyBorder="1">
      <alignment vertical="center"/>
    </xf>
    <xf numFmtId="0" fontId="2" fillId="21" borderId="0" xfId="51" applyFill="1">
      <alignment vertical="center"/>
    </xf>
    <xf numFmtId="0" fontId="32" fillId="21" borderId="0" xfId="51" applyFont="1" applyFill="1" applyAlignment="1">
      <alignment horizontal="left" vertical="center"/>
    </xf>
    <xf numFmtId="0" fontId="30" fillId="21" borderId="0" xfId="51" applyFont="1" applyFill="1" applyAlignment="1">
      <alignment horizontal="left" vertical="center"/>
    </xf>
    <xf numFmtId="0" fontId="32" fillId="21" borderId="0" xfId="51" applyFont="1" applyFill="1">
      <alignment vertical="center"/>
    </xf>
    <xf numFmtId="0" fontId="32" fillId="20" borderId="23" xfId="51" applyFont="1" applyFill="1" applyBorder="1" applyAlignment="1">
      <alignment horizontal="left" vertical="center"/>
    </xf>
    <xf numFmtId="0" fontId="32" fillId="21" borderId="0" xfId="51" applyFont="1" applyFill="1" applyAlignment="1">
      <alignment vertical="center"/>
    </xf>
    <xf numFmtId="0" fontId="32" fillId="18" borderId="23" xfId="51" applyFont="1" applyFill="1" applyBorder="1" applyAlignment="1">
      <alignment horizontal="left" vertical="center"/>
    </xf>
    <xf numFmtId="0" fontId="36" fillId="21" borderId="0" xfId="51" applyFont="1" applyFill="1" applyAlignment="1">
      <alignment horizontal="left" vertical="center"/>
    </xf>
    <xf numFmtId="0" fontId="32" fillId="21" borderId="0" xfId="51" applyFont="1" applyFill="1" applyBorder="1" applyAlignment="1">
      <alignment horizontal="center" vertical="center"/>
    </xf>
    <xf numFmtId="0" fontId="32" fillId="21" borderId="0" xfId="51" applyFont="1" applyFill="1" applyBorder="1" applyAlignment="1">
      <alignment horizontal="left" vertical="center"/>
    </xf>
    <xf numFmtId="0" fontId="32" fillId="21" borderId="23" xfId="51" applyFont="1" applyFill="1" applyBorder="1" applyAlignment="1">
      <alignment horizontal="center" vertical="center"/>
    </xf>
    <xf numFmtId="0" fontId="32" fillId="21" borderId="23" xfId="51" applyFont="1" applyFill="1" applyBorder="1" applyAlignment="1">
      <alignment horizontal="left" vertical="center"/>
    </xf>
    <xf numFmtId="0" fontId="37" fillId="21" borderId="0" xfId="51" applyFont="1" applyFill="1">
      <alignment vertical="center"/>
    </xf>
    <xf numFmtId="0" fontId="37" fillId="21" borderId="0" xfId="51" applyFont="1" applyFill="1" applyAlignment="1">
      <alignment horizontal="left" vertical="center"/>
    </xf>
    <xf numFmtId="0" fontId="32" fillId="21" borderId="0" xfId="51" applyFont="1" applyFill="1" applyBorder="1">
      <alignment vertical="center"/>
    </xf>
    <xf numFmtId="0" fontId="34" fillId="21" borderId="0" xfId="51" applyFont="1" applyFill="1" applyAlignment="1">
      <alignment vertical="center"/>
    </xf>
    <xf numFmtId="0" fontId="37" fillId="21" borderId="0" xfId="51" applyFont="1" applyFill="1" applyBorder="1">
      <alignment vertical="center"/>
    </xf>
    <xf numFmtId="0" fontId="37" fillId="21" borderId="0" xfId="51" applyFont="1" applyFill="1" applyBorder="1" applyAlignment="1">
      <alignment vertical="center"/>
    </xf>
    <xf numFmtId="0" fontId="37" fillId="21" borderId="0" xfId="51" applyFont="1" applyFill="1" applyBorder="1" applyAlignment="1">
      <alignment vertical="center" shrinkToFit="1"/>
    </xf>
    <xf numFmtId="0" fontId="32" fillId="21" borderId="0" xfId="51" applyFont="1" applyFill="1" applyAlignment="1">
      <alignment vertical="center" wrapText="1"/>
    </xf>
    <xf numFmtId="0" fontId="40" fillId="21" borderId="0" xfId="51" applyFont="1" applyFill="1" applyAlignment="1">
      <alignment horizontal="left" vertical="center"/>
    </xf>
    <xf numFmtId="0" fontId="40" fillId="0" borderId="0" xfId="51" applyFont="1" applyAlignment="1">
      <alignment horizontal="left" vertical="center"/>
    </xf>
    <xf numFmtId="0" fontId="27" fillId="0" borderId="0" xfId="51" applyFont="1">
      <alignment vertical="center"/>
    </xf>
    <xf numFmtId="0" fontId="27" fillId="0" borderId="0" xfId="51" applyFont="1" applyAlignment="1">
      <alignment horizontal="left" vertical="center"/>
    </xf>
    <xf numFmtId="0" fontId="28" fillId="0" borderId="0" xfId="51" applyFont="1" applyAlignment="1">
      <alignment horizontal="left" vertical="center"/>
    </xf>
    <xf numFmtId="0" fontId="28" fillId="0" borderId="0" xfId="51" applyFont="1" applyAlignment="1">
      <alignment horizontal="right" vertical="center"/>
    </xf>
    <xf numFmtId="0" fontId="28" fillId="0" borderId="0" xfId="51" applyFont="1">
      <alignment vertical="center"/>
    </xf>
    <xf numFmtId="0" fontId="28" fillId="0" borderId="0" xfId="51" applyFont="1" applyFill="1" applyAlignment="1">
      <alignment horizontal="right" vertical="center"/>
    </xf>
    <xf numFmtId="0" fontId="28" fillId="0" borderId="0" xfId="51" applyFont="1" applyFill="1" applyAlignment="1">
      <alignment vertical="center"/>
    </xf>
    <xf numFmtId="0" fontId="28" fillId="21" borderId="0" xfId="51" applyFont="1" applyFill="1" applyAlignment="1">
      <alignment vertical="center"/>
    </xf>
    <xf numFmtId="0" fontId="28" fillId="21" borderId="0" xfId="51" applyFont="1" applyFill="1">
      <alignment vertical="center"/>
    </xf>
    <xf numFmtId="0" fontId="28" fillId="21" borderId="0" xfId="51" applyFont="1" applyFill="1" applyAlignment="1">
      <alignment horizontal="center" vertical="center"/>
    </xf>
    <xf numFmtId="0" fontId="27" fillId="21" borderId="0" xfId="51" quotePrefix="1" applyFont="1" applyFill="1" applyBorder="1" applyAlignment="1">
      <alignment vertical="center"/>
    </xf>
    <xf numFmtId="0" fontId="28" fillId="0" borderId="0" xfId="51" applyFont="1" applyProtection="1">
      <alignment vertical="center"/>
    </xf>
    <xf numFmtId="0" fontId="28" fillId="0" borderId="0" xfId="51" applyFont="1" applyAlignment="1" applyProtection="1">
      <alignment horizontal="left" vertical="center"/>
    </xf>
    <xf numFmtId="0" fontId="28" fillId="0" borderId="0" xfId="51" applyFont="1" applyAlignment="1" applyProtection="1">
      <alignment horizontal="right" vertical="center"/>
    </xf>
    <xf numFmtId="0" fontId="28" fillId="21" borderId="0" xfId="51" applyFont="1" applyFill="1" applyAlignment="1" applyProtection="1">
      <alignment vertical="center"/>
    </xf>
    <xf numFmtId="0" fontId="28" fillId="21" borderId="0" xfId="51" applyFont="1" applyFill="1" applyProtection="1">
      <alignment vertical="center"/>
    </xf>
    <xf numFmtId="0" fontId="28" fillId="21" borderId="0" xfId="51" applyFont="1" applyFill="1" applyAlignment="1" applyProtection="1">
      <alignment horizontal="center" vertical="center"/>
    </xf>
    <xf numFmtId="0" fontId="28" fillId="0" borderId="0" xfId="51" applyFont="1" applyAlignment="1" applyProtection="1">
      <alignment horizontal="center" vertical="center"/>
    </xf>
    <xf numFmtId="0" fontId="27" fillId="0" borderId="0" xfId="51" applyFont="1" applyProtection="1">
      <alignment vertical="center"/>
    </xf>
    <xf numFmtId="0" fontId="27" fillId="0" borderId="0" xfId="51" applyFont="1" applyAlignment="1">
      <alignment horizontal="right" vertical="center"/>
    </xf>
    <xf numFmtId="0" fontId="27" fillId="0" borderId="0" xfId="51" applyFont="1" applyBorder="1" applyAlignment="1" applyProtection="1">
      <alignment horizontal="left" vertical="center"/>
    </xf>
    <xf numFmtId="0" fontId="27" fillId="0" borderId="0" xfId="51" applyFont="1" applyBorder="1" applyAlignment="1" applyProtection="1">
      <alignment vertical="center"/>
    </xf>
    <xf numFmtId="20" fontId="27" fillId="21" borderId="0" xfId="51" applyNumberFormat="1" applyFont="1" applyFill="1" applyBorder="1" applyAlignment="1" applyProtection="1">
      <alignment vertical="center"/>
    </xf>
    <xf numFmtId="0" fontId="27" fillId="21" borderId="0" xfId="51" applyFont="1" applyFill="1" applyBorder="1" applyAlignment="1" applyProtection="1">
      <alignment horizontal="center" vertical="center"/>
    </xf>
    <xf numFmtId="0" fontId="27" fillId="21" borderId="0" xfId="51" applyFont="1" applyFill="1" applyBorder="1" applyAlignment="1" applyProtection="1">
      <alignment vertical="center"/>
    </xf>
    <xf numFmtId="0" fontId="31" fillId="0" borderId="0" xfId="51" applyFont="1">
      <alignment vertical="center"/>
    </xf>
    <xf numFmtId="0" fontId="27" fillId="0" borderId="0" xfId="51" applyFont="1" applyBorder="1" applyAlignment="1" applyProtection="1">
      <alignment horizontal="center" vertical="center"/>
    </xf>
    <xf numFmtId="0" fontId="27" fillId="0" borderId="0" xfId="51" applyFont="1" applyAlignment="1" applyProtection="1">
      <alignment horizontal="right" vertical="center"/>
    </xf>
    <xf numFmtId="0" fontId="27" fillId="21" borderId="0" xfId="51" applyFont="1" applyFill="1" applyBorder="1" applyAlignment="1" applyProtection="1">
      <alignment horizontal="left" vertical="center"/>
    </xf>
    <xf numFmtId="20" fontId="27" fillId="0" borderId="0" xfId="51" applyNumberFormat="1" applyFont="1" applyBorder="1" applyAlignment="1" applyProtection="1">
      <alignment vertical="center"/>
    </xf>
    <xf numFmtId="0" fontId="27" fillId="0" borderId="0" xfId="51" applyFont="1" applyBorder="1" applyAlignment="1" applyProtection="1">
      <alignment horizontal="right" vertical="center"/>
    </xf>
    <xf numFmtId="176" fontId="27" fillId="0" borderId="0" xfId="51" applyNumberFormat="1" applyFont="1" applyBorder="1" applyAlignment="1" applyProtection="1">
      <alignment vertical="center"/>
    </xf>
    <xf numFmtId="0" fontId="31" fillId="0" borderId="0" xfId="51" applyFont="1" applyBorder="1" applyAlignment="1" applyProtection="1">
      <alignment horizontal="left" vertical="center"/>
    </xf>
    <xf numFmtId="0" fontId="32" fillId="0" borderId="0" xfId="51" applyFont="1" applyProtection="1">
      <alignment vertical="center"/>
    </xf>
    <xf numFmtId="0" fontId="32" fillId="0" borderId="0" xfId="51" applyFont="1" applyAlignment="1" applyProtection="1">
      <alignment horizontal="left" vertical="center"/>
    </xf>
    <xf numFmtId="0" fontId="32" fillId="0" borderId="0" xfId="51" applyFont="1">
      <alignment vertical="center"/>
    </xf>
    <xf numFmtId="0" fontId="32" fillId="0" borderId="0" xfId="51" applyFont="1" applyAlignment="1">
      <alignment horizontal="left" vertical="center"/>
    </xf>
    <xf numFmtId="0" fontId="32" fillId="0" borderId="0" xfId="51" applyFont="1" applyAlignment="1">
      <alignment horizontal="right" vertical="center"/>
    </xf>
    <xf numFmtId="0" fontId="27" fillId="0" borderId="11" xfId="51" applyFont="1" applyBorder="1" applyAlignment="1">
      <alignment horizontal="center" vertical="center" wrapText="1"/>
    </xf>
    <xf numFmtId="0" fontId="27" fillId="0" borderId="33" xfId="51" applyFont="1" applyBorder="1" applyAlignment="1">
      <alignment horizontal="center" vertical="center" wrapText="1"/>
    </xf>
    <xf numFmtId="0" fontId="27" fillId="0" borderId="37" xfId="51" applyFont="1" applyBorder="1" applyAlignment="1">
      <alignment vertical="center" wrapText="1"/>
    </xf>
    <xf numFmtId="0" fontId="27" fillId="0" borderId="84" xfId="51" applyFont="1" applyBorder="1" applyAlignment="1">
      <alignment vertical="center" wrapText="1"/>
    </xf>
    <xf numFmtId="0" fontId="27" fillId="0" borderId="17" xfId="51" applyFont="1" applyBorder="1" applyAlignment="1">
      <alignment horizontal="center" vertical="center" wrapText="1"/>
    </xf>
    <xf numFmtId="0" fontId="27" fillId="0" borderId="43" xfId="51" applyFont="1" applyBorder="1" applyAlignment="1">
      <alignment horizontal="center" vertical="center" wrapText="1"/>
    </xf>
    <xf numFmtId="0" fontId="27" fillId="0" borderId="0" xfId="51" applyFont="1" applyBorder="1" applyAlignment="1">
      <alignment vertical="center" wrapText="1"/>
    </xf>
    <xf numFmtId="0" fontId="27" fillId="0" borderId="41" xfId="51" applyFont="1" applyBorder="1" applyAlignment="1">
      <alignment vertical="center" wrapText="1"/>
    </xf>
    <xf numFmtId="0" fontId="31" fillId="0" borderId="52" xfId="51" applyFont="1" applyBorder="1" applyAlignment="1">
      <alignment horizontal="center" vertical="center"/>
    </xf>
    <xf numFmtId="0" fontId="31" fillId="0" borderId="23" xfId="51" applyFont="1" applyBorder="1" applyAlignment="1">
      <alignment horizontal="center" vertical="center"/>
    </xf>
    <xf numFmtId="0" fontId="31" fillId="0" borderId="25" xfId="51" applyFont="1" applyBorder="1" applyAlignment="1">
      <alignment horizontal="center" vertical="center"/>
    </xf>
    <xf numFmtId="0" fontId="31" fillId="0" borderId="26" xfId="51" applyFont="1" applyBorder="1" applyAlignment="1">
      <alignment horizontal="center" vertical="center"/>
    </xf>
    <xf numFmtId="0" fontId="31" fillId="0" borderId="26" xfId="51" applyFont="1" applyFill="1" applyBorder="1" applyAlignment="1">
      <alignment horizontal="center" vertical="center"/>
    </xf>
    <xf numFmtId="0" fontId="31" fillId="0" borderId="23" xfId="51" applyFont="1" applyFill="1" applyBorder="1" applyAlignment="1">
      <alignment horizontal="center" vertical="center"/>
    </xf>
    <xf numFmtId="0" fontId="31" fillId="0" borderId="25" xfId="51" applyFont="1" applyFill="1" applyBorder="1" applyAlignment="1">
      <alignment horizontal="center" vertical="center"/>
    </xf>
    <xf numFmtId="0" fontId="27" fillId="0" borderId="42" xfId="51" applyFont="1" applyBorder="1" applyAlignment="1">
      <alignment horizontal="center" vertical="center" wrapText="1"/>
    </xf>
    <xf numFmtId="0" fontId="27" fillId="0" borderId="95" xfId="51" applyFont="1" applyBorder="1" applyAlignment="1">
      <alignment horizontal="center" vertical="center" wrapText="1"/>
    </xf>
    <xf numFmtId="0" fontId="27" fillId="0" borderId="94" xfId="51" applyFont="1" applyBorder="1" applyAlignment="1">
      <alignment vertical="center" wrapText="1"/>
    </xf>
    <xf numFmtId="0" fontId="27" fillId="0" borderId="88" xfId="51" applyFont="1" applyBorder="1" applyAlignment="1">
      <alignment vertical="center" wrapText="1"/>
    </xf>
    <xf numFmtId="0" fontId="31" fillId="0" borderId="98" xfId="51" applyNumberFormat="1" applyFont="1" applyFill="1" applyBorder="1" applyAlignment="1">
      <alignment horizontal="center" vertical="center" wrapText="1"/>
    </xf>
    <xf numFmtId="0" fontId="31" fillId="0" borderId="13" xfId="51" applyNumberFormat="1" applyFont="1" applyFill="1" applyBorder="1" applyAlignment="1">
      <alignment horizontal="center" vertical="center" wrapText="1"/>
    </xf>
    <xf numFmtId="0" fontId="31" fillId="0" borderId="35" xfId="51" applyNumberFormat="1" applyFont="1" applyFill="1" applyBorder="1" applyAlignment="1">
      <alignment horizontal="center" vertical="center" wrapText="1"/>
    </xf>
    <xf numFmtId="0" fontId="31" fillId="0" borderId="12" xfId="51" applyNumberFormat="1" applyFont="1" applyFill="1" applyBorder="1" applyAlignment="1">
      <alignment horizontal="center" vertical="center" wrapText="1"/>
    </xf>
    <xf numFmtId="0" fontId="27" fillId="21" borderId="11" xfId="51" applyFont="1" applyFill="1" applyBorder="1" applyAlignment="1" applyProtection="1">
      <alignment horizontal="center" vertical="center" shrinkToFit="1"/>
    </xf>
    <xf numFmtId="0" fontId="27" fillId="21" borderId="33" xfId="51" applyFont="1" applyFill="1" applyBorder="1" applyAlignment="1" applyProtection="1">
      <alignment horizontal="center" vertical="center" shrinkToFit="1"/>
    </xf>
    <xf numFmtId="0" fontId="32" fillId="0" borderId="11" xfId="51" applyFont="1" applyBorder="1" applyAlignment="1">
      <alignment vertical="center"/>
    </xf>
    <xf numFmtId="0" fontId="32" fillId="0" borderId="37" xfId="51" applyFont="1" applyBorder="1" applyAlignment="1">
      <alignment vertical="center"/>
    </xf>
    <xf numFmtId="0" fontId="32" fillId="0" borderId="84" xfId="51" applyFont="1" applyBorder="1" applyAlignment="1">
      <alignment vertical="center"/>
    </xf>
    <xf numFmtId="0" fontId="27" fillId="18" borderId="107" xfId="51" applyFont="1" applyFill="1" applyBorder="1" applyAlignment="1" applyProtection="1">
      <alignment horizontal="center" vertical="center" shrinkToFit="1"/>
      <protection locked="0"/>
    </xf>
    <xf numFmtId="0" fontId="27" fillId="18" borderId="108" xfId="51" applyFont="1" applyFill="1" applyBorder="1" applyAlignment="1" applyProtection="1">
      <alignment horizontal="center" vertical="center" shrinkToFit="1"/>
      <protection locked="0"/>
    </xf>
    <xf numFmtId="0" fontId="27" fillId="18" borderId="109" xfId="51" applyFont="1" applyFill="1" applyBorder="1" applyAlignment="1" applyProtection="1">
      <alignment horizontal="center" vertical="center" shrinkToFit="1"/>
      <protection locked="0"/>
    </xf>
    <xf numFmtId="0" fontId="27" fillId="21" borderId="17" xfId="51" applyFont="1" applyFill="1" applyBorder="1" applyAlignment="1" applyProtection="1">
      <alignment horizontal="center" vertical="center" shrinkToFit="1"/>
    </xf>
    <xf numFmtId="0" fontId="27" fillId="21" borderId="43" xfId="51" applyFont="1" applyFill="1" applyBorder="1" applyAlignment="1" applyProtection="1">
      <alignment horizontal="center" vertical="center" shrinkToFit="1"/>
    </xf>
    <xf numFmtId="0" fontId="32" fillId="0" borderId="113" xfId="51" applyFont="1" applyBorder="1" applyAlignment="1">
      <alignment vertical="center"/>
    </xf>
    <xf numFmtId="0" fontId="32" fillId="0" borderId="114" xfId="51" applyFont="1" applyBorder="1" applyAlignment="1">
      <alignment vertical="center"/>
    </xf>
    <xf numFmtId="0" fontId="32" fillId="0" borderId="115" xfId="51" applyFont="1" applyBorder="1" applyAlignment="1">
      <alignment vertical="center"/>
    </xf>
    <xf numFmtId="179" fontId="27" fillId="0" borderId="116" xfId="51" applyNumberFormat="1" applyFont="1" applyBorder="1" applyAlignment="1">
      <alignment horizontal="center" vertical="center" shrinkToFit="1"/>
    </xf>
    <xf numFmtId="179" fontId="27" fillId="0" borderId="117" xfId="51" applyNumberFormat="1" applyFont="1" applyBorder="1" applyAlignment="1">
      <alignment horizontal="center" vertical="center" shrinkToFit="1"/>
    </xf>
    <xf numFmtId="179" fontId="27" fillId="0" borderId="118" xfId="51" applyNumberFormat="1" applyFont="1" applyBorder="1" applyAlignment="1">
      <alignment horizontal="center" vertical="center" shrinkToFit="1"/>
    </xf>
    <xf numFmtId="0" fontId="27" fillId="21" borderId="31" xfId="51" applyFont="1" applyFill="1" applyBorder="1" applyAlignment="1" applyProtection="1">
      <alignment horizontal="center" vertical="center" shrinkToFit="1"/>
    </xf>
    <xf numFmtId="0" fontId="27" fillId="21" borderId="44" xfId="51" applyFont="1" applyFill="1" applyBorder="1" applyAlignment="1" applyProtection="1">
      <alignment horizontal="center" vertical="center" shrinkToFit="1"/>
    </xf>
    <xf numFmtId="0" fontId="32" fillId="0" borderId="31" xfId="51" applyFont="1" applyBorder="1" applyAlignment="1">
      <alignment vertical="center"/>
    </xf>
    <xf numFmtId="0" fontId="32" fillId="0" borderId="30" xfId="51" applyFont="1" applyBorder="1" applyAlignment="1">
      <alignment vertical="center"/>
    </xf>
    <xf numFmtId="0" fontId="32" fillId="0" borderId="93" xfId="51" applyFont="1" applyBorder="1" applyAlignment="1">
      <alignment vertical="center"/>
    </xf>
    <xf numFmtId="0" fontId="27" fillId="18" borderId="121" xfId="51" applyFont="1" applyFill="1" applyBorder="1" applyAlignment="1" applyProtection="1">
      <alignment horizontal="center" vertical="center" shrinkToFit="1"/>
      <protection locked="0"/>
    </xf>
    <xf numFmtId="0" fontId="27" fillId="18" borderId="122" xfId="51" applyFont="1" applyFill="1" applyBorder="1" applyAlignment="1" applyProtection="1">
      <alignment horizontal="center" vertical="center" shrinkToFit="1"/>
      <protection locked="0"/>
    </xf>
    <xf numFmtId="0" fontId="27" fillId="18" borderId="123" xfId="51" applyFont="1" applyFill="1" applyBorder="1" applyAlignment="1" applyProtection="1">
      <alignment horizontal="center" vertical="center" shrinkToFit="1"/>
      <protection locked="0"/>
    </xf>
    <xf numFmtId="0" fontId="27" fillId="18" borderId="124" xfId="51" applyFont="1" applyFill="1" applyBorder="1" applyAlignment="1" applyProtection="1">
      <alignment horizontal="center" vertical="center" shrinkToFit="1"/>
      <protection locked="0"/>
    </xf>
    <xf numFmtId="0" fontId="32" fillId="0" borderId="128" xfId="51" applyFont="1" applyBorder="1" applyAlignment="1">
      <alignment vertical="center"/>
    </xf>
    <xf numFmtId="0" fontId="32" fillId="0" borderId="129" xfId="51" applyFont="1" applyBorder="1" applyAlignment="1">
      <alignment vertical="center"/>
    </xf>
    <xf numFmtId="0" fontId="32" fillId="0" borderId="130" xfId="51" applyFont="1" applyBorder="1" applyAlignment="1">
      <alignment vertical="center"/>
    </xf>
    <xf numFmtId="0" fontId="32" fillId="0" borderId="17" xfId="51" applyFont="1" applyBorder="1" applyAlignment="1">
      <alignment vertical="center"/>
    </xf>
    <xf numFmtId="0" fontId="32" fillId="0" borderId="0" xfId="51" applyFont="1" applyBorder="1" applyAlignment="1">
      <alignment vertical="center"/>
    </xf>
    <xf numFmtId="0" fontId="32" fillId="0" borderId="41" xfId="51" applyFont="1" applyBorder="1" applyAlignment="1">
      <alignment vertical="center"/>
    </xf>
    <xf numFmtId="0" fontId="27" fillId="21" borderId="38" xfId="51" applyFont="1" applyFill="1" applyBorder="1" applyAlignment="1" applyProtection="1">
      <alignment horizontal="center" vertical="center" shrinkToFit="1"/>
    </xf>
    <xf numFmtId="0" fontId="27" fillId="21" borderId="46" xfId="51" applyFont="1" applyFill="1" applyBorder="1" applyAlignment="1" applyProtection="1">
      <alignment horizontal="center" vertical="center" shrinkToFit="1"/>
    </xf>
    <xf numFmtId="0" fontId="32" fillId="0" borderId="133" xfId="51" applyFont="1" applyBorder="1" applyAlignment="1">
      <alignment vertical="center"/>
    </xf>
    <xf numFmtId="0" fontId="32" fillId="0" borderId="134" xfId="51" applyFont="1" applyBorder="1" applyAlignment="1">
      <alignment vertical="center"/>
    </xf>
    <xf numFmtId="0" fontId="32" fillId="0" borderId="135" xfId="51" applyFont="1" applyBorder="1" applyAlignment="1">
      <alignment vertical="center"/>
    </xf>
    <xf numFmtId="0" fontId="27" fillId="21" borderId="42" xfId="51" applyFont="1" applyFill="1" applyBorder="1" applyAlignment="1" applyProtection="1">
      <alignment horizontal="center" vertical="center" shrinkToFit="1"/>
    </xf>
    <xf numFmtId="0" fontId="27" fillId="21" borderId="95" xfId="51" applyFont="1" applyFill="1" applyBorder="1" applyAlignment="1" applyProtection="1">
      <alignment horizontal="center" vertical="center" shrinkToFit="1"/>
    </xf>
    <xf numFmtId="0" fontId="32" fillId="0" borderId="137" xfId="51" applyFont="1" applyBorder="1" applyAlignment="1">
      <alignment vertical="center"/>
    </xf>
    <xf numFmtId="0" fontId="32" fillId="0" borderId="138" xfId="51" applyFont="1" applyBorder="1" applyAlignment="1">
      <alignment vertical="center"/>
    </xf>
    <xf numFmtId="0" fontId="32" fillId="0" borderId="139" xfId="51" applyFont="1" applyBorder="1" applyAlignment="1">
      <alignment vertical="center"/>
    </xf>
    <xf numFmtId="179" fontId="27" fillId="0" borderId="140" xfId="51" applyNumberFormat="1" applyFont="1" applyBorder="1" applyAlignment="1">
      <alignment horizontal="center" vertical="center" shrinkToFit="1"/>
    </xf>
    <xf numFmtId="179" fontId="27" fillId="0" borderId="141" xfId="51" applyNumberFormat="1" applyFont="1" applyBorder="1" applyAlignment="1">
      <alignment horizontal="center" vertical="center" shrinkToFit="1"/>
    </xf>
    <xf numFmtId="179" fontId="27" fillId="0" borderId="142" xfId="51" applyNumberFormat="1" applyFont="1" applyBorder="1" applyAlignment="1">
      <alignment horizontal="center" vertical="center" shrinkToFit="1"/>
    </xf>
    <xf numFmtId="179" fontId="27" fillId="0" borderId="143" xfId="51" applyNumberFormat="1" applyFont="1" applyBorder="1" applyAlignment="1">
      <alignment horizontal="center" vertical="center" shrinkToFit="1"/>
    </xf>
    <xf numFmtId="0" fontId="32" fillId="21" borderId="0" xfId="51" applyFont="1" applyFill="1" applyBorder="1" applyAlignment="1" applyProtection="1">
      <alignment horizontal="center" vertical="center" shrinkToFit="1"/>
      <protection locked="0"/>
    </xf>
    <xf numFmtId="0" fontId="32" fillId="21" borderId="0" xfId="51" applyFont="1" applyFill="1" applyBorder="1" applyAlignment="1" applyProtection="1">
      <alignment horizontal="center" vertical="center" wrapText="1"/>
      <protection locked="0"/>
    </xf>
    <xf numFmtId="0" fontId="32" fillId="21" borderId="0" xfId="51" applyFont="1" applyFill="1" applyBorder="1" applyAlignment="1" applyProtection="1">
      <alignment horizontal="left" vertical="center" wrapText="1"/>
      <protection locked="0"/>
    </xf>
    <xf numFmtId="0" fontId="33" fillId="21" borderId="0" xfId="51" applyFont="1" applyFill="1" applyBorder="1" applyAlignment="1">
      <alignment vertical="center"/>
    </xf>
    <xf numFmtId="0" fontId="35" fillId="21" borderId="0" xfId="51" applyFont="1" applyFill="1" applyBorder="1" applyAlignment="1">
      <alignment vertical="center"/>
    </xf>
    <xf numFmtId="0" fontId="35" fillId="21" borderId="0" xfId="51" applyFont="1" applyFill="1" applyBorder="1" applyAlignment="1">
      <alignment horizontal="center" vertical="center"/>
    </xf>
    <xf numFmtId="0" fontId="32" fillId="21" borderId="0" xfId="51" applyFont="1" applyFill="1" applyBorder="1" applyAlignment="1">
      <alignment horizontal="center" vertical="center" wrapText="1"/>
    </xf>
    <xf numFmtId="1" fontId="32" fillId="21" borderId="0" xfId="51" applyNumberFormat="1" applyFont="1" applyFill="1" applyBorder="1" applyAlignment="1">
      <alignment horizontal="center" vertical="center" wrapText="1"/>
    </xf>
    <xf numFmtId="0" fontId="31" fillId="21" borderId="0" xfId="51" applyFont="1" applyFill="1" applyBorder="1" applyAlignment="1" applyProtection="1">
      <alignment horizontal="center" vertical="center" wrapText="1"/>
      <protection locked="0"/>
    </xf>
    <xf numFmtId="0" fontId="31" fillId="0" borderId="0" xfId="51" applyFont="1" applyFill="1" applyBorder="1" applyAlignment="1">
      <alignment vertical="center"/>
    </xf>
    <xf numFmtId="0" fontId="31" fillId="0" borderId="0" xfId="51" applyFont="1" applyFill="1" applyBorder="1" applyAlignment="1">
      <alignment horizontal="left" vertical="center"/>
    </xf>
    <xf numFmtId="0" fontId="31" fillId="21" borderId="0" xfId="51" applyFont="1" applyFill="1" applyBorder="1" applyAlignment="1">
      <alignment horizontal="center" vertical="center" wrapText="1"/>
    </xf>
    <xf numFmtId="1" fontId="31" fillId="21" borderId="0" xfId="51" applyNumberFormat="1" applyFont="1" applyFill="1" applyBorder="1" applyAlignment="1">
      <alignment horizontal="center" vertical="center" wrapText="1"/>
    </xf>
    <xf numFmtId="0" fontId="31" fillId="0" borderId="0" xfId="51" applyFont="1" applyFill="1" applyAlignment="1">
      <alignment vertical="center"/>
    </xf>
    <xf numFmtId="0" fontId="31" fillId="0" borderId="0" xfId="51" applyFont="1" applyFill="1" applyBorder="1" applyAlignment="1">
      <alignment horizontal="centerContinuous" vertical="center"/>
    </xf>
    <xf numFmtId="180" fontId="31" fillId="0" borderId="0" xfId="51" applyNumberFormat="1" applyFont="1" applyFill="1" applyBorder="1" applyAlignment="1">
      <alignment vertical="center"/>
    </xf>
    <xf numFmtId="180" fontId="31" fillId="0" borderId="0" xfId="51" applyNumberFormat="1" applyFont="1" applyFill="1" applyAlignment="1">
      <alignment vertical="center"/>
    </xf>
    <xf numFmtId="177" fontId="32" fillId="21" borderId="0" xfId="51" applyNumberFormat="1" applyFont="1" applyFill="1" applyBorder="1" applyAlignment="1">
      <alignment horizontal="center" vertical="center"/>
    </xf>
    <xf numFmtId="0" fontId="31" fillId="21" borderId="0" xfId="51" applyFont="1" applyFill="1" applyBorder="1" applyAlignment="1" applyProtection="1">
      <alignment horizontal="center" vertical="center" shrinkToFit="1"/>
      <protection locked="0"/>
    </xf>
    <xf numFmtId="0" fontId="31" fillId="21" borderId="0" xfId="51" applyFont="1" applyFill="1" applyBorder="1" applyAlignment="1" applyProtection="1">
      <alignment horizontal="left" vertical="center" wrapText="1"/>
      <protection locked="0"/>
    </xf>
    <xf numFmtId="0" fontId="31" fillId="21" borderId="0" xfId="51" applyFont="1" applyFill="1" applyBorder="1" applyAlignment="1">
      <alignment vertical="center"/>
    </xf>
    <xf numFmtId="0" fontId="31" fillId="21" borderId="0" xfId="51" applyFont="1" applyFill="1" applyBorder="1" applyAlignment="1">
      <alignment horizontal="center" vertical="center"/>
    </xf>
    <xf numFmtId="0" fontId="31" fillId="0" borderId="0" xfId="51" applyFont="1" applyFill="1" applyBorder="1" applyAlignment="1" applyProtection="1">
      <alignment horizontal="right" vertical="center"/>
    </xf>
    <xf numFmtId="0" fontId="31" fillId="0" borderId="0" xfId="51" applyFont="1" applyFill="1" applyBorder="1" applyAlignment="1">
      <alignment horizontal="right" vertical="center"/>
    </xf>
    <xf numFmtId="0" fontId="31" fillId="0" borderId="0" xfId="51" applyFont="1" applyFill="1" applyBorder="1" applyAlignment="1">
      <alignment horizontal="center" vertical="center"/>
    </xf>
    <xf numFmtId="0" fontId="31" fillId="21" borderId="0" xfId="51" applyFont="1" applyFill="1">
      <alignment vertical="center"/>
    </xf>
    <xf numFmtId="0" fontId="32" fillId="0" borderId="0" xfId="51" applyFont="1" applyFill="1" applyAlignment="1">
      <alignment horizontal="left" vertical="center" wrapText="1"/>
    </xf>
    <xf numFmtId="0" fontId="32" fillId="0" borderId="0" xfId="51" applyFont="1" applyAlignment="1">
      <alignment horizontal="left" vertical="center" wrapText="1"/>
    </xf>
    <xf numFmtId="0" fontId="32" fillId="0" borderId="0" xfId="51" applyFont="1" applyFill="1">
      <alignment vertical="center"/>
    </xf>
    <xf numFmtId="0" fontId="32" fillId="0" borderId="0" xfId="51" applyFont="1" applyFill="1" applyAlignment="1">
      <alignment horizontal="left" vertical="center"/>
    </xf>
    <xf numFmtId="0" fontId="32" fillId="0" borderId="0" xfId="51" applyFont="1" applyFill="1" applyAlignment="1">
      <alignment vertical="center" textRotation="90"/>
    </xf>
    <xf numFmtId="0" fontId="43" fillId="21" borderId="0" xfId="51" applyFont="1" applyFill="1" applyAlignment="1" applyProtection="1">
      <alignment horizontal="left" vertical="center"/>
    </xf>
    <xf numFmtId="0" fontId="44" fillId="21" borderId="0" xfId="51" applyFont="1" applyFill="1" applyAlignment="1" applyProtection="1">
      <alignment horizontal="center" vertical="center"/>
    </xf>
    <xf numFmtId="0" fontId="44" fillId="21" borderId="0" xfId="51" applyFont="1" applyFill="1" applyProtection="1">
      <alignment vertical="center"/>
    </xf>
    <xf numFmtId="0" fontId="44" fillId="21" borderId="0" xfId="51" applyFont="1" applyFill="1" applyAlignment="1" applyProtection="1">
      <alignment horizontal="left" vertical="center"/>
    </xf>
    <xf numFmtId="0" fontId="45" fillId="21" borderId="0" xfId="51" applyFont="1" applyFill="1">
      <alignment vertical="center"/>
    </xf>
    <xf numFmtId="0" fontId="44" fillId="21" borderId="0" xfId="51" applyFont="1" applyFill="1">
      <alignment vertical="center"/>
    </xf>
    <xf numFmtId="0" fontId="45" fillId="21" borderId="0" xfId="51" applyFont="1" applyFill="1" applyAlignment="1">
      <alignment horizontal="left" vertical="center"/>
    </xf>
    <xf numFmtId="0" fontId="44" fillId="21" borderId="0" xfId="51" applyFont="1" applyFill="1" applyAlignment="1" applyProtection="1">
      <alignment horizontal="center" vertical="center"/>
      <protection locked="0"/>
    </xf>
    <xf numFmtId="0" fontId="44" fillId="20" borderId="23" xfId="51" applyFont="1" applyFill="1" applyBorder="1" applyAlignment="1" applyProtection="1">
      <alignment horizontal="center" vertical="center"/>
      <protection locked="0"/>
    </xf>
    <xf numFmtId="0" fontId="44" fillId="20" borderId="0" xfId="51" applyFont="1" applyFill="1" applyBorder="1" applyAlignment="1" applyProtection="1">
      <alignment horizontal="center" vertical="center"/>
      <protection locked="0"/>
    </xf>
    <xf numFmtId="20" fontId="44" fillId="20" borderId="23" xfId="51" applyNumberFormat="1" applyFont="1" applyFill="1" applyBorder="1" applyAlignment="1" applyProtection="1">
      <alignment horizontal="center" vertical="center"/>
      <protection locked="0"/>
    </xf>
    <xf numFmtId="0" fontId="44" fillId="21" borderId="0" xfId="51" applyFont="1" applyFill="1" applyAlignment="1" applyProtection="1">
      <alignment horizontal="right" vertical="center"/>
      <protection locked="0"/>
    </xf>
    <xf numFmtId="0" fontId="44" fillId="21" borderId="0" xfId="51" applyFont="1" applyFill="1" applyProtection="1">
      <alignment vertical="center"/>
      <protection locked="0"/>
    </xf>
    <xf numFmtId="0" fontId="44" fillId="21" borderId="23" xfId="51" applyNumberFormat="1" applyFont="1" applyFill="1" applyBorder="1" applyAlignment="1" applyProtection="1">
      <alignment horizontal="center" vertical="center"/>
    </xf>
    <xf numFmtId="0" fontId="44" fillId="20" borderId="23" xfId="51" applyFont="1" applyFill="1" applyBorder="1" applyAlignment="1" applyProtection="1">
      <alignment horizontal="left" vertical="center"/>
      <protection locked="0"/>
    </xf>
    <xf numFmtId="20" fontId="44" fillId="21" borderId="23" xfId="51" applyNumberFormat="1" applyFont="1" applyFill="1" applyBorder="1" applyAlignment="1" applyProtection="1">
      <alignment horizontal="center" vertical="center"/>
      <protection locked="0"/>
    </xf>
    <xf numFmtId="0" fontId="46" fillId="20" borderId="29" xfId="51" applyFont="1" applyFill="1" applyBorder="1" applyAlignment="1" applyProtection="1">
      <alignment horizontal="center" vertical="center"/>
      <protection locked="0"/>
    </xf>
    <xf numFmtId="0" fontId="46" fillId="20" borderId="16" xfId="51" applyFont="1" applyFill="1" applyBorder="1" applyAlignment="1" applyProtection="1">
      <alignment horizontal="center" vertical="center"/>
      <protection locked="0"/>
    </xf>
    <xf numFmtId="0" fontId="46" fillId="20" borderId="34" xfId="51" applyFont="1" applyFill="1" applyBorder="1" applyAlignment="1" applyProtection="1">
      <alignment horizontal="center" vertical="center"/>
      <protection locked="0"/>
    </xf>
    <xf numFmtId="0" fontId="47" fillId="0" borderId="0" xfId="0" applyFont="1" applyFill="1"/>
    <xf numFmtId="0" fontId="48" fillId="0" borderId="0" xfId="0" applyNumberFormat="1" applyFont="1" applyFill="1"/>
    <xf numFmtId="0" fontId="47" fillId="0" borderId="0" xfId="0" applyNumberFormat="1" applyFont="1" applyFill="1"/>
    <xf numFmtId="0" fontId="49" fillId="0" borderId="0" xfId="0" applyFont="1" applyFill="1"/>
    <xf numFmtId="0" fontId="47" fillId="0" borderId="0" xfId="0" applyFont="1" applyFill="1" applyBorder="1"/>
    <xf numFmtId="0" fontId="48" fillId="0" borderId="0" xfId="0" applyFont="1" applyFill="1"/>
    <xf numFmtId="0" fontId="48" fillId="0" borderId="0" xfId="0" applyFont="1" applyFill="1" applyBorder="1"/>
    <xf numFmtId="0" fontId="48" fillId="0" borderId="0" xfId="0" applyFont="1" applyFill="1" applyAlignment="1">
      <alignment vertical="center"/>
    </xf>
    <xf numFmtId="0" fontId="51" fillId="0" borderId="17" xfId="0" applyFont="1" applyFill="1" applyBorder="1" applyAlignment="1">
      <alignment vertical="top" wrapText="1"/>
    </xf>
    <xf numFmtId="0" fontId="51" fillId="0" borderId="0" xfId="0" applyFont="1" applyFill="1"/>
    <xf numFmtId="0" fontId="51" fillId="0" borderId="0" xfId="0" applyFont="1" applyFill="1" applyAlignment="1">
      <alignment vertical="top"/>
    </xf>
    <xf numFmtId="0" fontId="51" fillId="0" borderId="0" xfId="0" applyFont="1" applyFill="1" applyBorder="1" applyAlignment="1">
      <alignment vertical="top" wrapText="1"/>
    </xf>
    <xf numFmtId="0" fontId="48" fillId="0" borderId="0" xfId="0" applyFont="1" applyFill="1" applyBorder="1" applyAlignment="1">
      <alignment horizontal="center" vertical="center"/>
    </xf>
    <xf numFmtId="0" fontId="51" fillId="0" borderId="0" xfId="0" applyFont="1" applyFill="1" applyAlignment="1">
      <alignment vertical="center"/>
    </xf>
    <xf numFmtId="0" fontId="53" fillId="0" borderId="0" xfId="0" applyFont="1" applyFill="1" applyAlignment="1">
      <alignment vertical="center"/>
    </xf>
    <xf numFmtId="0" fontId="48" fillId="0" borderId="0" xfId="0" applyFont="1" applyFill="1" applyAlignment="1">
      <alignment vertical="top"/>
    </xf>
    <xf numFmtId="0" fontId="48" fillId="0" borderId="0" xfId="0" applyFont="1" applyFill="1" applyBorder="1" applyAlignment="1">
      <alignment vertical="top"/>
    </xf>
    <xf numFmtId="0" fontId="47" fillId="0" borderId="0" xfId="0" applyFont="1" applyFill="1" applyAlignment="1"/>
    <xf numFmtId="0" fontId="48" fillId="0" borderId="0" xfId="0" applyNumberFormat="1" applyFont="1" applyFill="1" applyBorder="1" applyAlignment="1">
      <alignment horizontal="left" vertical="center"/>
    </xf>
    <xf numFmtId="0" fontId="48" fillId="0" borderId="0" xfId="0" applyFont="1" applyFill="1" applyBorder="1" applyAlignment="1"/>
    <xf numFmtId="0" fontId="48" fillId="0" borderId="0" xfId="0" applyFont="1" applyFill="1" applyBorder="1" applyAlignment="1">
      <alignment horizontal="left"/>
    </xf>
    <xf numFmtId="0" fontId="52" fillId="0" borderId="0" xfId="0" applyFont="1" applyFill="1" applyBorder="1"/>
    <xf numFmtId="0" fontId="55" fillId="0" borderId="0" xfId="0" applyFont="1" applyFill="1" applyBorder="1" applyAlignment="1">
      <alignment vertical="center"/>
    </xf>
    <xf numFmtId="0" fontId="52" fillId="0" borderId="0" xfId="0" applyFont="1" applyFill="1" applyBorder="1" applyAlignment="1">
      <alignment vertical="top"/>
    </xf>
    <xf numFmtId="0" fontId="51" fillId="0" borderId="0" xfId="0" applyFont="1" applyFill="1" applyBorder="1" applyAlignment="1"/>
    <xf numFmtId="0" fontId="50" fillId="0" borderId="0" xfId="0" applyFont="1" applyFill="1" applyBorder="1" applyAlignment="1"/>
    <xf numFmtId="0" fontId="54" fillId="0" borderId="0" xfId="0" applyFont="1" applyFill="1" applyBorder="1" applyAlignment="1"/>
    <xf numFmtId="0" fontId="56" fillId="0" borderId="0" xfId="0" applyFont="1" applyFill="1" applyBorder="1" applyAlignment="1"/>
    <xf numFmtId="0" fontId="59" fillId="0" borderId="0" xfId="0" applyNumberFormat="1" applyFont="1" applyFill="1"/>
    <xf numFmtId="0" fontId="60" fillId="0" borderId="0" xfId="0" applyNumberFormat="1" applyFont="1" applyFill="1"/>
    <xf numFmtId="0" fontId="60" fillId="0" borderId="0" xfId="0" applyFont="1" applyFill="1"/>
    <xf numFmtId="0" fontId="61" fillId="0" borderId="0" xfId="0" applyFont="1" applyFill="1"/>
    <xf numFmtId="0" fontId="60" fillId="0" borderId="30" xfId="0" applyNumberFormat="1" applyFont="1" applyFill="1" applyBorder="1" applyAlignment="1">
      <alignment horizontal="left" vertical="center"/>
    </xf>
    <xf numFmtId="0" fontId="60" fillId="0" borderId="45" xfId="0" applyNumberFormat="1" applyFont="1" applyFill="1" applyBorder="1" applyAlignment="1">
      <alignment horizontal="left" vertical="center"/>
    </xf>
    <xf numFmtId="0" fontId="62" fillId="0" borderId="30" xfId="0" applyNumberFormat="1" applyFont="1" applyFill="1" applyBorder="1" applyAlignment="1">
      <alignment horizontal="left" vertical="center"/>
    </xf>
    <xf numFmtId="0" fontId="60" fillId="0" borderId="30" xfId="0" applyFont="1" applyFill="1" applyBorder="1"/>
    <xf numFmtId="0" fontId="61" fillId="0" borderId="30" xfId="0" applyFont="1" applyFill="1" applyBorder="1"/>
    <xf numFmtId="0" fontId="61" fillId="0" borderId="44" xfId="0" applyFont="1" applyFill="1" applyBorder="1"/>
    <xf numFmtId="0" fontId="59"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63" fillId="0" borderId="0" xfId="0" applyNumberFormat="1" applyFont="1" applyFill="1" applyBorder="1" applyAlignment="1">
      <alignment horizontal="left" vertical="center"/>
    </xf>
    <xf numFmtId="0" fontId="59" fillId="0" borderId="0" xfId="0" applyNumberFormat="1" applyFont="1" applyFill="1" applyAlignment="1">
      <alignment vertical="center"/>
    </xf>
    <xf numFmtId="0" fontId="65" fillId="0" borderId="0" xfId="0" applyNumberFormat="1" applyFont="1" applyFill="1" applyBorder="1" applyAlignment="1">
      <alignment horizontal="left" vertical="center"/>
    </xf>
    <xf numFmtId="0" fontId="65" fillId="0" borderId="0" xfId="0" applyNumberFormat="1" applyFont="1" applyFill="1" applyAlignment="1">
      <alignment horizontal="left" vertical="center"/>
    </xf>
    <xf numFmtId="0" fontId="61" fillId="0" borderId="0" xfId="0" applyNumberFormat="1" applyFont="1" applyFill="1" applyAlignment="1">
      <alignment horizontal="left" vertical="center"/>
    </xf>
    <xf numFmtId="0" fontId="61" fillId="0" borderId="43" xfId="0" applyNumberFormat="1" applyFont="1" applyFill="1" applyBorder="1" applyAlignment="1">
      <alignment horizontal="left" vertical="center"/>
    </xf>
    <xf numFmtId="0" fontId="59" fillId="0" borderId="0" xfId="0" applyNumberFormat="1" applyFont="1" applyFill="1" applyBorder="1" applyAlignment="1">
      <alignment horizontal="center" vertical="center" textRotation="255"/>
    </xf>
    <xf numFmtId="0" fontId="60" fillId="0" borderId="0" xfId="0" applyNumberFormat="1" applyFont="1" applyFill="1" applyBorder="1" applyAlignment="1">
      <alignment horizontal="center" vertical="center"/>
    </xf>
    <xf numFmtId="0" fontId="60" fillId="0" borderId="0" xfId="0" applyNumberFormat="1" applyFont="1" applyFill="1" applyBorder="1" applyAlignment="1">
      <alignment vertical="center"/>
    </xf>
    <xf numFmtId="0" fontId="60" fillId="0" borderId="0" xfId="0" applyNumberFormat="1" applyFont="1" applyFill="1" applyBorder="1" applyAlignment="1">
      <alignment horizontal="left" vertical="center"/>
    </xf>
    <xf numFmtId="0" fontId="59" fillId="0" borderId="30" xfId="0" applyNumberFormat="1" applyFont="1" applyFill="1" applyBorder="1" applyAlignment="1">
      <alignment vertical="center"/>
    </xf>
    <xf numFmtId="0" fontId="68" fillId="0" borderId="30" xfId="0" applyNumberFormat="1" applyFont="1" applyFill="1" applyBorder="1" applyAlignment="1">
      <alignment vertical="center"/>
    </xf>
    <xf numFmtId="0" fontId="68" fillId="0" borderId="44" xfId="0" applyNumberFormat="1" applyFont="1" applyFill="1" applyBorder="1" applyAlignment="1">
      <alignment vertical="center"/>
    </xf>
    <xf numFmtId="0" fontId="59" fillId="0" borderId="17" xfId="0" applyNumberFormat="1" applyFont="1" applyFill="1" applyBorder="1" applyAlignment="1">
      <alignment vertical="center"/>
    </xf>
    <xf numFmtId="0" fontId="59" fillId="0" borderId="0" xfId="0" applyNumberFormat="1" applyFont="1" applyFill="1" applyBorder="1" applyAlignment="1">
      <alignment vertical="center"/>
    </xf>
    <xf numFmtId="0" fontId="60" fillId="0" borderId="0" xfId="0" applyFont="1" applyFill="1" applyBorder="1"/>
    <xf numFmtId="0" fontId="59" fillId="0" borderId="43" xfId="0" applyNumberFormat="1" applyFont="1" applyFill="1" applyBorder="1" applyAlignment="1">
      <alignment vertical="center"/>
    </xf>
    <xf numFmtId="0" fontId="59" fillId="0" borderId="38" xfId="0" applyNumberFormat="1" applyFont="1" applyFill="1" applyBorder="1" applyAlignment="1">
      <alignment vertical="center"/>
    </xf>
    <xf numFmtId="0" fontId="59" fillId="0" borderId="10" xfId="0" applyNumberFormat="1" applyFont="1" applyFill="1" applyBorder="1" applyAlignment="1">
      <alignment vertical="center"/>
    </xf>
    <xf numFmtId="0" fontId="60" fillId="0" borderId="10" xfId="0" applyFont="1" applyFill="1" applyBorder="1"/>
    <xf numFmtId="0" fontId="59" fillId="0" borderId="46" xfId="0" applyNumberFormat="1" applyFont="1" applyFill="1" applyBorder="1" applyAlignment="1">
      <alignment vertical="center"/>
    </xf>
    <xf numFmtId="0" fontId="69" fillId="0" borderId="0" xfId="0" applyNumberFormat="1" applyFont="1" applyFill="1" applyAlignment="1">
      <alignment horizontal="left" vertical="center"/>
    </xf>
    <xf numFmtId="0" fontId="65" fillId="0" borderId="0" xfId="0" applyNumberFormat="1" applyFont="1" applyFill="1" applyBorder="1" applyAlignment="1">
      <alignment horizontal="center" vertical="center"/>
    </xf>
    <xf numFmtId="0" fontId="70" fillId="0" borderId="0" xfId="0" applyNumberFormat="1" applyFont="1" applyFill="1" applyBorder="1" applyAlignment="1">
      <alignment horizontal="center" vertical="center"/>
    </xf>
    <xf numFmtId="0" fontId="60" fillId="0" borderId="0" xfId="0" applyNumberFormat="1" applyFont="1" applyFill="1" applyBorder="1"/>
    <xf numFmtId="0" fontId="61" fillId="0" borderId="0" xfId="0" applyFont="1" applyFill="1" applyBorder="1"/>
    <xf numFmtId="0" fontId="68" fillId="0" borderId="0" xfId="0" applyNumberFormat="1" applyFont="1" applyFill="1" applyBorder="1" applyAlignment="1">
      <alignment horizontal="left" vertical="center"/>
    </xf>
    <xf numFmtId="0" fontId="59" fillId="0" borderId="0" xfId="0" applyNumberFormat="1" applyFont="1" applyFill="1" applyAlignment="1">
      <alignment horizontal="center" vertical="center"/>
    </xf>
    <xf numFmtId="0" fontId="65" fillId="0" borderId="0" xfId="0" applyNumberFormat="1" applyFont="1" applyFill="1" applyAlignment="1">
      <alignment horizontal="center" vertical="center"/>
    </xf>
    <xf numFmtId="0" fontId="59" fillId="0" borderId="17" xfId="0" applyFont="1" applyFill="1" applyBorder="1" applyAlignment="1">
      <alignment vertical="center" wrapText="1"/>
    </xf>
    <xf numFmtId="0" fontId="59" fillId="0" borderId="38" xfId="0" applyFont="1" applyFill="1" applyBorder="1" applyAlignment="1">
      <alignment vertical="center" wrapText="1"/>
    </xf>
    <xf numFmtId="0" fontId="61" fillId="0" borderId="0" xfId="0" applyFont="1" applyFill="1" applyBorder="1" applyAlignment="1">
      <alignment horizontal="center" vertical="center"/>
    </xf>
    <xf numFmtId="0" fontId="65" fillId="0" borderId="0" xfId="0" applyFont="1" applyFill="1" applyBorder="1" applyAlignment="1">
      <alignment horizontal="left" vertical="center" wrapText="1"/>
    </xf>
    <xf numFmtId="0" fontId="61" fillId="0" borderId="0" xfId="0" applyFont="1" applyFill="1" applyAlignment="1">
      <alignment vertical="center"/>
    </xf>
    <xf numFmtId="0" fontId="60" fillId="0" borderId="0" xfId="0" applyNumberFormat="1" applyFont="1" applyFill="1" applyAlignment="1">
      <alignment vertical="center"/>
    </xf>
    <xf numFmtId="0" fontId="59" fillId="0" borderId="0" xfId="0" applyNumberFormat="1" applyFont="1" applyFill="1" applyAlignment="1">
      <alignment horizontal="left" vertical="center"/>
    </xf>
    <xf numFmtId="0" fontId="59" fillId="0" borderId="43" xfId="0" applyNumberFormat="1" applyFont="1" applyFill="1" applyBorder="1" applyAlignment="1">
      <alignment horizontal="center" vertical="center"/>
    </xf>
    <xf numFmtId="0" fontId="69" fillId="0" borderId="0" xfId="0" applyNumberFormat="1" applyFont="1" applyFill="1" applyBorder="1" applyAlignment="1">
      <alignment horizontal="left" vertical="center"/>
    </xf>
    <xf numFmtId="0" fontId="59" fillId="0" borderId="0" xfId="0" applyFont="1" applyFill="1"/>
    <xf numFmtId="0" fontId="59" fillId="0" borderId="0" xfId="0" applyFont="1" applyFill="1" applyBorder="1"/>
    <xf numFmtId="0" fontId="61" fillId="0" borderId="0" xfId="0" applyFont="1" applyFill="1" applyBorder="1" applyAlignment="1">
      <alignment vertical="center"/>
    </xf>
    <xf numFmtId="0" fontId="65" fillId="0" borderId="0" xfId="0" applyFont="1" applyFill="1" applyBorder="1"/>
    <xf numFmtId="0" fontId="59" fillId="0" borderId="0" xfId="0" applyFont="1" applyFill="1" applyAlignment="1">
      <alignment vertical="center"/>
    </xf>
    <xf numFmtId="0" fontId="59" fillId="0" borderId="30" xfId="0" applyNumberFormat="1" applyFont="1" applyFill="1" applyBorder="1" applyAlignment="1">
      <alignment horizontal="center" vertical="center"/>
    </xf>
    <xf numFmtId="0" fontId="65" fillId="0" borderId="30" xfId="0" applyNumberFormat="1" applyFont="1" applyFill="1" applyBorder="1" applyAlignment="1">
      <alignment horizontal="left" vertical="center"/>
    </xf>
    <xf numFmtId="0" fontId="65" fillId="0" borderId="30" xfId="0" applyNumberFormat="1" applyFont="1" applyFill="1" applyBorder="1" applyAlignment="1">
      <alignment horizontal="center" vertical="center"/>
    </xf>
    <xf numFmtId="0" fontId="60" fillId="0" borderId="30" xfId="0" applyNumberFormat="1" applyFont="1" applyFill="1" applyBorder="1"/>
    <xf numFmtId="0" fontId="61" fillId="0" borderId="30" xfId="0" applyFont="1" applyFill="1" applyBorder="1" applyAlignment="1">
      <alignment horizontal="center" vertical="center"/>
    </xf>
    <xf numFmtId="0" fontId="65" fillId="0" borderId="0" xfId="0" applyFont="1" applyFill="1" applyBorder="1" applyAlignment="1">
      <alignment horizontal="left" vertical="center"/>
    </xf>
    <xf numFmtId="0" fontId="65" fillId="0" borderId="17" xfId="0" applyFont="1" applyFill="1" applyBorder="1" applyAlignment="1">
      <alignment vertical="top" wrapText="1"/>
    </xf>
    <xf numFmtId="0" fontId="65" fillId="0" borderId="38" xfId="0" applyFont="1" applyFill="1" applyBorder="1" applyAlignment="1">
      <alignment vertical="top" wrapText="1"/>
    </xf>
    <xf numFmtId="0" fontId="65" fillId="0" borderId="30" xfId="0" applyFont="1" applyFill="1" applyBorder="1"/>
    <xf numFmtId="0" fontId="68" fillId="0" borderId="0" xfId="0" applyNumberFormat="1" applyFont="1" applyFill="1" applyAlignment="1">
      <alignment vertical="center"/>
    </xf>
    <xf numFmtId="0" fontId="65" fillId="0" borderId="0" xfId="0" applyFont="1" applyFill="1" applyBorder="1" applyAlignment="1">
      <alignment horizontal="center" vertical="center"/>
    </xf>
    <xf numFmtId="0" fontId="65" fillId="0" borderId="0" xfId="0" applyFont="1" applyFill="1" applyBorder="1" applyAlignment="1">
      <alignment vertical="center"/>
    </xf>
    <xf numFmtId="0" fontId="65" fillId="0" borderId="0" xfId="0" applyNumberFormat="1" applyFont="1" applyFill="1" applyBorder="1" applyAlignment="1">
      <alignment vertical="center"/>
    </xf>
    <xf numFmtId="0" fontId="65" fillId="0" borderId="43" xfId="0" applyFont="1" applyFill="1" applyBorder="1" applyAlignment="1">
      <alignment vertical="center"/>
    </xf>
    <xf numFmtId="0" fontId="65" fillId="0" borderId="0" xfId="0" applyFont="1" applyFill="1"/>
    <xf numFmtId="0" fontId="65" fillId="0" borderId="10" xfId="0" applyFont="1" applyFill="1" applyBorder="1" applyAlignment="1">
      <alignment horizontal="center" vertical="center"/>
    </xf>
    <xf numFmtId="0" fontId="65" fillId="0" borderId="10" xfId="0" applyFont="1" applyFill="1" applyBorder="1" applyAlignment="1">
      <alignment vertical="center"/>
    </xf>
    <xf numFmtId="0" fontId="65" fillId="0" borderId="46" xfId="0" applyFont="1" applyFill="1" applyBorder="1" applyAlignment="1">
      <alignment vertical="center"/>
    </xf>
    <xf numFmtId="0" fontId="59" fillId="0" borderId="0" xfId="0" applyFont="1" applyFill="1" applyBorder="1" applyAlignment="1">
      <alignment horizontal="left" vertical="center" wrapText="1"/>
    </xf>
    <xf numFmtId="0" fontId="65" fillId="0" borderId="0" xfId="0" applyFont="1" applyFill="1" applyBorder="1" applyAlignment="1">
      <alignment horizontal="left" vertical="top" wrapText="1"/>
    </xf>
    <xf numFmtId="0" fontId="72" fillId="0" borderId="0" xfId="0" applyFont="1" applyFill="1" applyBorder="1" applyAlignment="1">
      <alignment horizontal="left" vertical="center" wrapText="1"/>
    </xf>
    <xf numFmtId="0" fontId="60" fillId="0" borderId="17" xfId="0" applyFont="1" applyFill="1" applyBorder="1" applyAlignment="1">
      <alignment vertical="center" wrapText="1"/>
    </xf>
    <xf numFmtId="0" fontId="60" fillId="0" borderId="27" xfId="0" applyFont="1" applyFill="1" applyBorder="1" applyAlignment="1">
      <alignment horizontal="center" vertical="center" wrapText="1"/>
    </xf>
    <xf numFmtId="0" fontId="60" fillId="0" borderId="16" xfId="0" applyFont="1" applyFill="1" applyBorder="1" applyAlignment="1">
      <alignment vertical="center" wrapText="1"/>
    </xf>
    <xf numFmtId="0" fontId="60" fillId="0" borderId="38" xfId="0" applyFont="1" applyFill="1" applyBorder="1" applyAlignment="1">
      <alignment vertical="center" wrapText="1"/>
    </xf>
    <xf numFmtId="0" fontId="60" fillId="0" borderId="38" xfId="0" applyFont="1" applyFill="1" applyBorder="1" applyAlignment="1">
      <alignment horizontal="center" vertical="center" wrapText="1"/>
    </xf>
    <xf numFmtId="0" fontId="75" fillId="0" borderId="0" xfId="0" applyFont="1" applyFill="1" applyBorder="1" applyAlignment="1">
      <alignment horizontal="left" vertical="center" wrapText="1"/>
    </xf>
    <xf numFmtId="0" fontId="65" fillId="0" borderId="0" xfId="0" applyNumberFormat="1" applyFont="1" applyFill="1"/>
    <xf numFmtId="0" fontId="65" fillId="0" borderId="0" xfId="0" applyNumberFormat="1" applyFont="1" applyFill="1" applyBorder="1"/>
    <xf numFmtId="0" fontId="65" fillId="0" borderId="43" xfId="0" applyFont="1" applyFill="1" applyBorder="1"/>
    <xf numFmtId="0" fontId="65" fillId="0" borderId="10" xfId="0" applyFont="1" applyFill="1" applyBorder="1"/>
    <xf numFmtId="0" fontId="65" fillId="0" borderId="46" xfId="0" applyFont="1" applyFill="1" applyBorder="1"/>
    <xf numFmtId="0" fontId="65" fillId="0" borderId="17" xfId="0" applyFont="1" applyFill="1" applyBorder="1"/>
    <xf numFmtId="0" fontId="59" fillId="0" borderId="30" xfId="0" applyFont="1" applyFill="1" applyBorder="1"/>
    <xf numFmtId="0" fontId="61" fillId="0" borderId="30" xfId="0" applyFont="1" applyFill="1" applyBorder="1" applyAlignment="1">
      <alignment vertical="center"/>
    </xf>
    <xf numFmtId="0" fontId="59" fillId="0" borderId="16" xfId="0" applyFont="1" applyFill="1" applyBorder="1" applyAlignment="1">
      <alignment vertical="center" wrapText="1"/>
    </xf>
    <xf numFmtId="0" fontId="60" fillId="0" borderId="0" xfId="0" applyFont="1" applyFill="1" applyBorder="1" applyAlignment="1">
      <alignment horizontal="left" vertical="center" wrapText="1"/>
    </xf>
    <xf numFmtId="0" fontId="69" fillId="0" borderId="0" xfId="0" applyFont="1" applyFill="1" applyAlignment="1">
      <alignment vertical="center"/>
    </xf>
    <xf numFmtId="0" fontId="76" fillId="0" borderId="0" xfId="0" applyFont="1" applyFill="1" applyBorder="1" applyAlignment="1">
      <alignment horizontal="left" vertical="center"/>
    </xf>
    <xf numFmtId="0" fontId="73" fillId="0" borderId="0" xfId="0" applyFont="1" applyFill="1" applyBorder="1" applyAlignment="1">
      <alignment vertical="center" wrapText="1"/>
    </xf>
    <xf numFmtId="0" fontId="72" fillId="0" borderId="0" xfId="0" applyFont="1" applyFill="1" applyAlignment="1">
      <alignment vertical="center" wrapText="1"/>
    </xf>
    <xf numFmtId="0" fontId="59" fillId="0" borderId="0" xfId="0" applyFont="1" applyFill="1" applyBorder="1" applyAlignment="1">
      <alignment horizontal="center" vertical="center"/>
    </xf>
    <xf numFmtId="0" fontId="59" fillId="0" borderId="0" xfId="0" applyFont="1" applyFill="1" applyBorder="1" applyAlignment="1"/>
    <xf numFmtId="0" fontId="59" fillId="0" borderId="0" xfId="0" applyNumberFormat="1" applyFont="1" applyFill="1" applyBorder="1"/>
    <xf numFmtId="0" fontId="59" fillId="0" borderId="10" xfId="0" applyFont="1" applyFill="1" applyBorder="1" applyAlignment="1">
      <alignment vertical="center"/>
    </xf>
    <xf numFmtId="0" fontId="59" fillId="0" borderId="17" xfId="0" applyFont="1" applyFill="1" applyBorder="1" applyAlignment="1">
      <alignment vertical="center"/>
    </xf>
    <xf numFmtId="0" fontId="59" fillId="0" borderId="0" xfId="0" applyFont="1" applyFill="1" applyBorder="1" applyAlignment="1">
      <alignment vertical="center" wrapText="1"/>
    </xf>
    <xf numFmtId="0" fontId="59" fillId="0" borderId="43" xfId="0" applyFont="1" applyFill="1" applyBorder="1" applyAlignment="1">
      <alignment vertical="center" wrapText="1"/>
    </xf>
    <xf numFmtId="0" fontId="59" fillId="0" borderId="17" xfId="0" applyFont="1" applyFill="1" applyBorder="1" applyAlignment="1">
      <alignment horizontal="center" vertical="center" wrapText="1"/>
    </xf>
    <xf numFmtId="0" fontId="59" fillId="0" borderId="27" xfId="0" applyFont="1" applyFill="1" applyBorder="1" applyAlignment="1">
      <alignment horizontal="center" vertical="center" wrapText="1"/>
    </xf>
    <xf numFmtId="0" fontId="65" fillId="0" borderId="0" xfId="0" applyFont="1" applyFill="1" applyAlignment="1">
      <alignment vertical="center"/>
    </xf>
    <xf numFmtId="0" fontId="65" fillId="0" borderId="17" xfId="0" applyFont="1" applyFill="1" applyBorder="1" applyAlignment="1">
      <alignment horizontal="right" vertical="top" wrapText="1"/>
    </xf>
    <xf numFmtId="0" fontId="65" fillId="0" borderId="43" xfId="0" applyFont="1" applyFill="1" applyBorder="1" applyAlignment="1">
      <alignment horizontal="left" vertical="center" wrapText="1"/>
    </xf>
    <xf numFmtId="0" fontId="65" fillId="0" borderId="38" xfId="0" applyFont="1" applyFill="1" applyBorder="1" applyAlignment="1">
      <alignment horizontal="right" vertical="top" wrapText="1"/>
    </xf>
    <xf numFmtId="0" fontId="59" fillId="0" borderId="0" xfId="0" applyFont="1" applyFill="1" applyBorder="1" applyAlignment="1">
      <alignment vertical="center"/>
    </xf>
    <xf numFmtId="0" fontId="59" fillId="0" borderId="0" xfId="0" applyFont="1" applyFill="1" applyBorder="1" applyAlignment="1">
      <alignment vertical="top" wrapText="1"/>
    </xf>
    <xf numFmtId="0" fontId="65" fillId="0" borderId="0" xfId="0" applyFont="1" applyFill="1" applyBorder="1" applyAlignment="1">
      <alignment horizontal="right" vertical="top" wrapText="1"/>
    </xf>
    <xf numFmtId="0" fontId="65" fillId="0" borderId="17" xfId="0" applyFont="1" applyFill="1" applyBorder="1" applyAlignment="1">
      <alignment horizontal="left" vertical="top" wrapText="1"/>
    </xf>
    <xf numFmtId="0" fontId="65" fillId="0" borderId="38" xfId="0" applyFont="1" applyFill="1" applyBorder="1" applyAlignment="1">
      <alignment horizontal="left" vertical="top" wrapText="1"/>
    </xf>
    <xf numFmtId="0" fontId="19" fillId="0" borderId="0" xfId="0" applyFont="1" applyFill="1" applyAlignment="1">
      <alignment vertical="center"/>
    </xf>
    <xf numFmtId="0" fontId="5" fillId="0" borderId="0" xfId="0" applyNumberFormat="1" applyFont="1" applyFill="1" applyAlignment="1"/>
    <xf numFmtId="0" fontId="59" fillId="0" borderId="0" xfId="0" applyNumberFormat="1" applyFont="1" applyFill="1" applyAlignment="1"/>
    <xf numFmtId="0" fontId="65" fillId="0" borderId="0" xfId="0" applyNumberFormat="1" applyFont="1" applyFill="1" applyAlignment="1">
      <alignment horizontal="center"/>
    </xf>
    <xf numFmtId="0" fontId="60" fillId="0" borderId="0" xfId="0" applyNumberFormat="1" applyFont="1" applyFill="1" applyAlignment="1"/>
    <xf numFmtId="0" fontId="60" fillId="0" borderId="10" xfId="0" applyNumberFormat="1" applyFont="1" applyFill="1" applyBorder="1" applyAlignment="1"/>
    <xf numFmtId="0" fontId="60" fillId="0" borderId="10" xfId="0" applyFont="1" applyFill="1" applyBorder="1" applyAlignment="1"/>
    <xf numFmtId="0" fontId="61" fillId="0" borderId="10" xfId="0" applyFont="1" applyFill="1" applyBorder="1" applyAlignment="1"/>
    <xf numFmtId="0" fontId="59" fillId="0" borderId="23" xfId="0" applyFont="1" applyFill="1" applyBorder="1" applyAlignment="1">
      <alignment vertical="center"/>
    </xf>
    <xf numFmtId="0" fontId="60" fillId="0" borderId="0" xfId="0" applyFont="1" applyFill="1" applyAlignment="1"/>
    <xf numFmtId="0" fontId="61" fillId="0" borderId="0" xfId="0" applyFont="1" applyFill="1" applyAlignment="1"/>
    <xf numFmtId="0" fontId="59" fillId="0" borderId="23" xfId="0" applyFont="1" applyFill="1" applyBorder="1" applyAlignment="1">
      <alignment horizontal="center" vertical="center" wrapText="1"/>
    </xf>
    <xf numFmtId="0" fontId="59" fillId="0" borderId="17" xfId="0" applyFont="1" applyFill="1" applyBorder="1" applyAlignment="1">
      <alignment horizontal="center" vertical="center"/>
    </xf>
    <xf numFmtId="0" fontId="59" fillId="0" borderId="43" xfId="0" applyFont="1" applyFill="1" applyBorder="1" applyAlignment="1">
      <alignment horizontal="center" vertical="center"/>
    </xf>
    <xf numFmtId="0" fontId="59" fillId="0" borderId="34" xfId="0" applyFont="1" applyFill="1" applyBorder="1" applyAlignment="1">
      <alignment vertical="center" wrapText="1"/>
    </xf>
    <xf numFmtId="0" fontId="59" fillId="0" borderId="0" xfId="0" applyFont="1" applyFill="1" applyBorder="1" applyAlignment="1">
      <alignment horizontal="center" vertical="center" wrapText="1"/>
    </xf>
    <xf numFmtId="0" fontId="59" fillId="0" borderId="10" xfId="0" applyFont="1" applyFill="1" applyBorder="1" applyAlignment="1">
      <alignment horizontal="left" vertical="center" wrapText="1"/>
    </xf>
    <xf numFmtId="0" fontId="59" fillId="0" borderId="10" xfId="0" applyFont="1" applyFill="1" applyBorder="1" applyAlignment="1">
      <alignment horizontal="center" vertical="center"/>
    </xf>
    <xf numFmtId="0" fontId="59" fillId="0" borderId="0" xfId="0" applyNumberFormat="1" applyFont="1" applyFill="1" applyBorder="1" applyAlignment="1">
      <alignment horizontal="left" vertical="center"/>
    </xf>
    <xf numFmtId="0" fontId="59" fillId="0" borderId="31" xfId="0" applyNumberFormat="1" applyFont="1" applyFill="1" applyBorder="1" applyAlignment="1">
      <alignment vertical="center"/>
    </xf>
    <xf numFmtId="0" fontId="59" fillId="0" borderId="30" xfId="0" applyNumberFormat="1" applyFont="1" applyFill="1" applyBorder="1" applyAlignment="1">
      <alignment vertical="center" wrapText="1"/>
    </xf>
    <xf numFmtId="0" fontId="59" fillId="0" borderId="44" xfId="0" applyNumberFormat="1" applyFont="1" applyFill="1" applyBorder="1" applyAlignment="1">
      <alignment vertical="center" wrapText="1"/>
    </xf>
    <xf numFmtId="0" fontId="59" fillId="0" borderId="0" xfId="0" applyNumberFormat="1" applyFont="1" applyFill="1" applyBorder="1" applyAlignment="1">
      <alignment vertical="center" wrapText="1"/>
    </xf>
    <xf numFmtId="0" fontId="59" fillId="0" borderId="43" xfId="0" applyNumberFormat="1" applyFont="1" applyFill="1" applyBorder="1" applyAlignment="1">
      <alignment vertical="center" wrapText="1"/>
    </xf>
    <xf numFmtId="49" fontId="59" fillId="0" borderId="27" xfId="0" applyNumberFormat="1" applyFont="1" applyFill="1" applyBorder="1" applyAlignment="1">
      <alignment horizontal="center" vertical="top" wrapText="1"/>
    </xf>
    <xf numFmtId="0" fontId="59" fillId="0" borderId="0" xfId="0" applyNumberFormat="1" applyFont="1" applyFill="1" applyBorder="1" applyAlignment="1">
      <alignment horizontal="left" vertical="center" wrapText="1"/>
    </xf>
    <xf numFmtId="0" fontId="8" fillId="0" borderId="0" xfId="0" applyNumberFormat="1" applyFont="1" applyFill="1" applyBorder="1"/>
    <xf numFmtId="0" fontId="75" fillId="0" borderId="0" xfId="0" applyFont="1" applyFill="1" applyBorder="1"/>
    <xf numFmtId="0" fontId="5" fillId="0" borderId="0" xfId="0" applyNumberFormat="1" applyFont="1" applyFill="1" applyAlignment="1">
      <alignment vertical="center"/>
    </xf>
    <xf numFmtId="0" fontId="60" fillId="0" borderId="0" xfId="0" applyNumberFormat="1" applyFont="1" applyFill="1" applyBorder="1" applyAlignment="1"/>
    <xf numFmtId="0" fontId="60" fillId="0" borderId="0" xfId="0" applyFont="1" applyFill="1" applyBorder="1" applyAlignment="1"/>
    <xf numFmtId="0" fontId="61" fillId="0" borderId="0" xfId="0" applyFont="1" applyFill="1" applyBorder="1" applyAlignment="1"/>
    <xf numFmtId="0" fontId="59" fillId="0" borderId="17" xfId="0" applyFont="1" applyFill="1" applyBorder="1" applyAlignment="1">
      <alignment horizontal="right" vertical="center" wrapText="1"/>
    </xf>
    <xf numFmtId="0" fontId="65" fillId="0" borderId="0" xfId="0" applyNumberFormat="1" applyFont="1" applyFill="1" applyAlignment="1">
      <alignment vertical="center"/>
    </xf>
    <xf numFmtId="0" fontId="64" fillId="0" borderId="0" xfId="0" applyFont="1" applyFill="1" applyBorder="1" applyAlignment="1"/>
    <xf numFmtId="0" fontId="64" fillId="0" borderId="0" xfId="0" applyFont="1" applyFill="1" applyBorder="1" applyAlignment="1">
      <alignment vertical="center"/>
    </xf>
    <xf numFmtId="0" fontId="64" fillId="0" borderId="0" xfId="0" applyFont="1" applyFill="1" applyBorder="1" applyAlignment="1">
      <alignment horizontal="left" vertical="center"/>
    </xf>
    <xf numFmtId="0" fontId="64" fillId="0" borderId="0" xfId="0" applyFont="1" applyFill="1" applyBorder="1" applyAlignment="1">
      <alignment horizontal="right" vertical="center"/>
    </xf>
    <xf numFmtId="0" fontId="64" fillId="0" borderId="10" xfId="0" applyFont="1" applyFill="1" applyBorder="1" applyAlignment="1">
      <alignment horizontal="left" vertical="center"/>
    </xf>
    <xf numFmtId="0" fontId="64" fillId="0" borderId="17" xfId="0" applyFont="1" applyFill="1" applyBorder="1" applyAlignment="1">
      <alignment horizontal="left" vertical="center"/>
    </xf>
    <xf numFmtId="0" fontId="64" fillId="0" borderId="38" xfId="0" applyFont="1" applyFill="1" applyBorder="1" applyAlignment="1"/>
    <xf numFmtId="0" fontId="64" fillId="0" borderId="10" xfId="0" applyFont="1" applyFill="1" applyBorder="1" applyAlignment="1">
      <alignment vertical="center"/>
    </xf>
    <xf numFmtId="0" fontId="59" fillId="0" borderId="0" xfId="0" applyNumberFormat="1" applyFont="1" applyFill="1" applyBorder="1" applyAlignment="1">
      <alignment horizontal="right" vertical="top"/>
    </xf>
    <xf numFmtId="0" fontId="64" fillId="0" borderId="0" xfId="0" applyNumberFormat="1" applyFont="1" applyFill="1" applyBorder="1" applyAlignment="1">
      <alignment horizontal="left" vertical="center" wrapText="1"/>
    </xf>
    <xf numFmtId="0" fontId="65" fillId="0" borderId="0" xfId="0" applyNumberFormat="1" applyFont="1" applyFill="1" applyBorder="1" applyAlignment="1">
      <alignment horizontal="right" vertical="top"/>
    </xf>
    <xf numFmtId="0" fontId="65" fillId="0" borderId="38" xfId="0" applyNumberFormat="1" applyFont="1" applyFill="1" applyBorder="1" applyAlignment="1">
      <alignment horizontal="left" vertical="center"/>
    </xf>
    <xf numFmtId="0" fontId="65" fillId="0" borderId="10" xfId="0" applyNumberFormat="1" applyFont="1" applyFill="1" applyBorder="1" applyAlignment="1">
      <alignment horizontal="left" vertical="center"/>
    </xf>
    <xf numFmtId="0" fontId="65" fillId="0" borderId="46" xfId="0" applyNumberFormat="1" applyFont="1" applyFill="1" applyBorder="1" applyAlignment="1">
      <alignment horizontal="left" vertical="center"/>
    </xf>
    <xf numFmtId="0" fontId="9" fillId="0" borderId="0" xfId="0" applyNumberFormat="1" applyFont="1" applyFill="1" applyAlignment="1">
      <alignment vertical="center"/>
    </xf>
    <xf numFmtId="0" fontId="81" fillId="0" borderId="0" xfId="0" applyNumberFormat="1" applyFont="1" applyFill="1" applyAlignment="1">
      <alignment horizontal="center" vertical="center"/>
    </xf>
    <xf numFmtId="0" fontId="74" fillId="0" borderId="0" xfId="0" applyNumberFormat="1" applyFont="1" applyFill="1"/>
    <xf numFmtId="0" fontId="59" fillId="0" borderId="0" xfId="0" applyNumberFormat="1" applyFont="1" applyFill="1" applyBorder="1" applyAlignment="1">
      <alignment horizontal="center" vertical="center" shrinkToFit="1"/>
    </xf>
    <xf numFmtId="0" fontId="82" fillId="0" borderId="0" xfId="0" applyNumberFormat="1" applyFont="1" applyFill="1" applyBorder="1" applyAlignment="1"/>
    <xf numFmtId="0" fontId="8" fillId="0" borderId="0" xfId="0" applyNumberFormat="1" applyFont="1" applyFill="1" applyBorder="1" applyAlignment="1"/>
    <xf numFmtId="0" fontId="8" fillId="0" borderId="0" xfId="0" applyFont="1" applyFill="1" applyBorder="1" applyAlignment="1"/>
    <xf numFmtId="0" fontId="83" fillId="0" borderId="0" xfId="0" applyFont="1" applyFill="1" applyBorder="1" applyAlignment="1">
      <alignment vertical="center"/>
    </xf>
    <xf numFmtId="0" fontId="60" fillId="0" borderId="0" xfId="0" applyFont="1" applyFill="1" applyAlignment="1">
      <alignment horizontal="left" vertical="center" wrapText="1"/>
    </xf>
    <xf numFmtId="0" fontId="65" fillId="0" borderId="47" xfId="0" applyNumberFormat="1" applyFont="1" applyFill="1" applyBorder="1" applyAlignment="1">
      <alignment horizontal="right" vertical="center"/>
    </xf>
    <xf numFmtId="0" fontId="65" fillId="0" borderId="47" xfId="0" applyNumberFormat="1" applyFont="1" applyFill="1" applyBorder="1" applyAlignment="1">
      <alignment vertical="center"/>
    </xf>
    <xf numFmtId="0" fontId="86" fillId="0" borderId="0" xfId="0" applyNumberFormat="1" applyFont="1" applyFill="1" applyBorder="1" applyAlignment="1">
      <alignment vertical="center"/>
    </xf>
    <xf numFmtId="0" fontId="86" fillId="0" borderId="0" xfId="0" applyFont="1" applyFill="1" applyBorder="1"/>
    <xf numFmtId="0" fontId="86" fillId="0" borderId="48" xfId="0" applyFont="1" applyFill="1" applyBorder="1"/>
    <xf numFmtId="0" fontId="65" fillId="0" borderId="49" xfId="0" applyFont="1" applyFill="1" applyBorder="1"/>
    <xf numFmtId="0" fontId="86" fillId="0" borderId="50" xfId="0" applyFont="1" applyFill="1" applyBorder="1"/>
    <xf numFmtId="0" fontId="86" fillId="0" borderId="51" xfId="0" applyFont="1" applyFill="1" applyBorder="1"/>
    <xf numFmtId="0" fontId="59" fillId="0" borderId="0" xfId="0" applyFont="1" applyFill="1" applyBorder="1" applyAlignment="1">
      <alignment horizontal="center" vertical="center"/>
    </xf>
    <xf numFmtId="0" fontId="59" fillId="0" borderId="0" xfId="0" applyFont="1" applyFill="1" applyBorder="1" applyAlignment="1">
      <alignment horizontal="left" vertical="center" wrapText="1"/>
    </xf>
    <xf numFmtId="0" fontId="65" fillId="0" borderId="0" xfId="0" applyFont="1" applyBorder="1" applyAlignment="1">
      <alignment horizontal="left" vertical="center" wrapText="1"/>
    </xf>
    <xf numFmtId="0" fontId="59" fillId="0" borderId="29" xfId="0" applyNumberFormat="1" applyFont="1" applyFill="1" applyBorder="1" applyAlignment="1">
      <alignment horizontal="center" vertical="center"/>
    </xf>
    <xf numFmtId="0" fontId="59" fillId="0" borderId="34" xfId="0" applyNumberFormat="1" applyFont="1" applyFill="1" applyBorder="1" applyAlignment="1">
      <alignment horizontal="center" vertical="center"/>
    </xf>
    <xf numFmtId="0" fontId="65" fillId="0" borderId="31" xfId="0" applyFont="1" applyBorder="1" applyAlignment="1">
      <alignment horizontal="left" vertical="center" wrapText="1"/>
    </xf>
    <xf numFmtId="0" fontId="65" fillId="0" borderId="30" xfId="0" applyFont="1" applyBorder="1" applyAlignment="1">
      <alignment horizontal="left" vertical="center" wrapText="1"/>
    </xf>
    <xf numFmtId="0" fontId="65" fillId="0" borderId="44" xfId="0" applyFont="1" applyBorder="1" applyAlignment="1">
      <alignment horizontal="left" vertical="center" wrapText="1"/>
    </xf>
    <xf numFmtId="0" fontId="65" fillId="0" borderId="38" xfId="0" applyFont="1" applyBorder="1" applyAlignment="1">
      <alignment horizontal="left" vertical="center" wrapText="1"/>
    </xf>
    <xf numFmtId="0" fontId="65" fillId="0" borderId="10" xfId="0" applyFont="1" applyBorder="1" applyAlignment="1">
      <alignment horizontal="left" vertical="center" wrapText="1"/>
    </xf>
    <xf numFmtId="0" fontId="65" fillId="0" borderId="46" xfId="0" applyFont="1" applyBorder="1" applyAlignment="1">
      <alignment horizontal="left" vertical="center" wrapText="1"/>
    </xf>
    <xf numFmtId="0" fontId="59" fillId="0" borderId="31" xfId="0" applyFont="1" applyFill="1" applyBorder="1" applyAlignment="1">
      <alignment horizontal="center" vertical="center"/>
    </xf>
    <xf numFmtId="0" fontId="59" fillId="0" borderId="30" xfId="0" applyFont="1" applyFill="1" applyBorder="1" applyAlignment="1">
      <alignment horizontal="center" vertical="center"/>
    </xf>
    <xf numFmtId="0" fontId="59" fillId="0" borderId="44" xfId="0" applyFont="1" applyFill="1" applyBorder="1" applyAlignment="1">
      <alignment horizontal="center" vertical="center"/>
    </xf>
    <xf numFmtId="0" fontId="59" fillId="0" borderId="38"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46" xfId="0" applyFont="1" applyFill="1" applyBorder="1" applyAlignment="1">
      <alignment horizontal="center" vertical="center"/>
    </xf>
    <xf numFmtId="0" fontId="59" fillId="0" borderId="31" xfId="0" applyFont="1" applyFill="1" applyBorder="1" applyAlignment="1">
      <alignment horizontal="left" vertical="center" wrapText="1"/>
    </xf>
    <xf numFmtId="0" fontId="59" fillId="0" borderId="30" xfId="0" applyFont="1" applyFill="1" applyBorder="1" applyAlignment="1">
      <alignment horizontal="left" vertical="center" wrapText="1"/>
    </xf>
    <xf numFmtId="0" fontId="59" fillId="0" borderId="44"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0" xfId="0" applyFont="1" applyFill="1" applyBorder="1" applyAlignment="1">
      <alignment horizontal="left" vertical="center" wrapText="1"/>
    </xf>
    <xf numFmtId="0" fontId="59" fillId="0" borderId="46" xfId="0" applyFont="1" applyFill="1" applyBorder="1" applyAlignment="1">
      <alignment horizontal="left" vertical="center" wrapText="1"/>
    </xf>
    <xf numFmtId="0" fontId="59" fillId="0" borderId="23" xfId="0" applyFont="1" applyFill="1" applyBorder="1" applyAlignment="1">
      <alignment horizontal="center" vertical="center"/>
    </xf>
    <xf numFmtId="0" fontId="65" fillId="0" borderId="29" xfId="0" applyNumberFormat="1" applyFont="1" applyFill="1" applyBorder="1" applyAlignment="1">
      <alignment horizontal="center" vertical="center"/>
    </xf>
    <xf numFmtId="0" fontId="65" fillId="0" borderId="16" xfId="0" applyNumberFormat="1" applyFont="1" applyFill="1" applyBorder="1" applyAlignment="1">
      <alignment horizontal="center" vertical="center"/>
    </xf>
    <xf numFmtId="0" fontId="65" fillId="0" borderId="34" xfId="0" applyNumberFormat="1" applyFont="1" applyFill="1" applyBorder="1" applyAlignment="1">
      <alignment horizontal="center" vertical="center"/>
    </xf>
    <xf numFmtId="0" fontId="59" fillId="0" borderId="29" xfId="0" applyNumberFormat="1" applyFont="1" applyFill="1" applyBorder="1" applyAlignment="1">
      <alignment horizontal="center" vertical="center" shrinkToFit="1"/>
    </xf>
    <xf numFmtId="0" fontId="59" fillId="0" borderId="34" xfId="0" applyNumberFormat="1" applyFont="1" applyFill="1" applyBorder="1" applyAlignment="1">
      <alignment horizontal="center" vertical="center" shrinkToFit="1"/>
    </xf>
    <xf numFmtId="0" fontId="59" fillId="0" borderId="16" xfId="0" applyNumberFormat="1" applyFont="1" applyFill="1" applyBorder="1" applyAlignment="1">
      <alignment horizontal="center" vertical="center"/>
    </xf>
    <xf numFmtId="0" fontId="59" fillId="0" borderId="17" xfId="0" applyFont="1" applyFill="1" applyBorder="1" applyAlignment="1">
      <alignment horizontal="center" vertical="center"/>
    </xf>
    <xf numFmtId="0" fontId="59" fillId="0" borderId="0" xfId="0" applyFont="1" applyFill="1" applyBorder="1" applyAlignment="1">
      <alignment horizontal="center" vertical="center"/>
    </xf>
    <xf numFmtId="0" fontId="59" fillId="0" borderId="43" xfId="0" applyFont="1" applyFill="1" applyBorder="1" applyAlignment="1">
      <alignment horizontal="center" vertical="center"/>
    </xf>
    <xf numFmtId="0" fontId="59" fillId="0" borderId="0" xfId="0" applyNumberFormat="1" applyFont="1" applyFill="1" applyBorder="1" applyAlignment="1">
      <alignment horizontal="left" vertical="center" wrapText="1"/>
    </xf>
    <xf numFmtId="0" fontId="64" fillId="0" borderId="0" xfId="0" applyNumberFormat="1" applyFont="1" applyFill="1" applyBorder="1" applyAlignment="1">
      <alignment horizontal="left" vertical="center" wrapText="1"/>
    </xf>
    <xf numFmtId="0" fontId="65" fillId="0" borderId="23" xfId="0" applyNumberFormat="1" applyFont="1" applyFill="1" applyBorder="1" applyAlignment="1">
      <alignment horizontal="center" vertical="center"/>
    </xf>
    <xf numFmtId="0" fontId="61" fillId="0" borderId="31" xfId="0" applyFont="1" applyFill="1" applyBorder="1" applyAlignment="1">
      <alignment horizontal="center" vertical="center"/>
    </xf>
    <xf numFmtId="0" fontId="61" fillId="0" borderId="30" xfId="0" applyFont="1" applyFill="1" applyBorder="1" applyAlignment="1">
      <alignment horizontal="center" vertical="center"/>
    </xf>
    <xf numFmtId="0" fontId="61" fillId="0" borderId="44"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0" xfId="0" applyFont="1" applyFill="1" applyBorder="1" applyAlignment="1">
      <alignment horizontal="center" vertical="center"/>
    </xf>
    <xf numFmtId="0" fontId="61" fillId="0" borderId="43" xfId="0" applyFont="1" applyFill="1" applyBorder="1" applyAlignment="1">
      <alignment horizontal="center" vertical="center"/>
    </xf>
    <xf numFmtId="0" fontId="61" fillId="0" borderId="38" xfId="0" applyFont="1" applyFill="1" applyBorder="1" applyAlignment="1">
      <alignment horizontal="center" vertical="center"/>
    </xf>
    <xf numFmtId="0" fontId="61" fillId="0" borderId="10" xfId="0" applyFont="1" applyFill="1" applyBorder="1" applyAlignment="1">
      <alignment horizontal="center" vertical="center"/>
    </xf>
    <xf numFmtId="0" fontId="61" fillId="0" borderId="46" xfId="0" applyFont="1" applyFill="1" applyBorder="1" applyAlignment="1">
      <alignment horizontal="center" vertical="center"/>
    </xf>
    <xf numFmtId="0" fontId="59" fillId="0" borderId="52" xfId="0" applyNumberFormat="1" applyFont="1" applyFill="1" applyBorder="1" applyAlignment="1">
      <alignment vertical="top" wrapText="1"/>
    </xf>
    <xf numFmtId="0" fontId="59" fillId="0" borderId="23" xfId="0" applyNumberFormat="1" applyFont="1" applyFill="1" applyBorder="1" applyAlignment="1">
      <alignment vertical="top" wrapText="1"/>
    </xf>
    <xf numFmtId="0" fontId="59" fillId="0" borderId="23" xfId="0" applyNumberFormat="1" applyFont="1" applyFill="1" applyBorder="1" applyAlignment="1">
      <alignment horizontal="center" vertical="center" wrapText="1"/>
    </xf>
    <xf numFmtId="0" fontId="65" fillId="0" borderId="31" xfId="0" applyFont="1" applyFill="1" applyBorder="1" applyAlignment="1">
      <alignment horizontal="left" vertical="center" wrapText="1"/>
    </xf>
    <xf numFmtId="0" fontId="65" fillId="0" borderId="30" xfId="0" applyFont="1" applyFill="1" applyBorder="1" applyAlignment="1">
      <alignment horizontal="left" vertical="center" wrapText="1"/>
    </xf>
    <xf numFmtId="0" fontId="65" fillId="0" borderId="44"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0" xfId="0" applyFont="1" applyFill="1" applyBorder="1" applyAlignment="1">
      <alignment horizontal="left" vertical="center" wrapText="1"/>
    </xf>
    <xf numFmtId="0" fontId="65" fillId="0" borderId="46" xfId="0" applyFont="1" applyFill="1" applyBorder="1" applyAlignment="1">
      <alignment horizontal="left" vertical="center" wrapText="1"/>
    </xf>
    <xf numFmtId="0" fontId="59" fillId="0" borderId="43" xfId="0" applyNumberFormat="1"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43" xfId="0" applyFont="1" applyFill="1" applyBorder="1" applyAlignment="1">
      <alignment horizontal="left" vertical="center" wrapText="1"/>
    </xf>
    <xf numFmtId="0" fontId="65" fillId="0" borderId="31" xfId="0" applyNumberFormat="1" applyFont="1" applyFill="1" applyBorder="1" applyAlignment="1">
      <alignment horizontal="left" vertical="center"/>
    </xf>
    <xf numFmtId="0" fontId="65" fillId="0" borderId="30" xfId="0" applyNumberFormat="1" applyFont="1" applyFill="1" applyBorder="1" applyAlignment="1">
      <alignment horizontal="left" vertical="center"/>
    </xf>
    <xf numFmtId="0" fontId="65" fillId="0" borderId="44" xfId="0" applyNumberFormat="1" applyFont="1" applyFill="1" applyBorder="1" applyAlignment="1">
      <alignment horizontal="left" vertical="center"/>
    </xf>
    <xf numFmtId="0" fontId="59" fillId="0" borderId="31" xfId="0" applyFont="1" applyFill="1" applyBorder="1" applyAlignment="1">
      <alignment vertical="center" wrapText="1"/>
    </xf>
    <xf numFmtId="0" fontId="59" fillId="0" borderId="30" xfId="0" applyFont="1" applyFill="1" applyBorder="1" applyAlignment="1">
      <alignment vertical="center" wrapText="1"/>
    </xf>
    <xf numFmtId="0" fontId="59" fillId="0" borderId="44" xfId="0" applyFont="1" applyFill="1" applyBorder="1" applyAlignment="1">
      <alignment vertical="center" wrapText="1"/>
    </xf>
    <xf numFmtId="0" fontId="59" fillId="0" borderId="38" xfId="0" applyFont="1" applyFill="1" applyBorder="1" applyAlignment="1">
      <alignment vertical="center" wrapText="1"/>
    </xf>
    <xf numFmtId="0" fontId="59" fillId="0" borderId="10" xfId="0" applyFont="1" applyFill="1" applyBorder="1" applyAlignment="1">
      <alignment vertical="center" wrapText="1"/>
    </xf>
    <xf numFmtId="0" fontId="59" fillId="0" borderId="46" xfId="0" applyFont="1" applyFill="1" applyBorder="1" applyAlignment="1">
      <alignment vertical="center" wrapText="1"/>
    </xf>
    <xf numFmtId="0" fontId="59" fillId="0" borderId="23" xfId="0" applyNumberFormat="1" applyFont="1" applyFill="1" applyBorder="1" applyAlignment="1">
      <alignment horizontal="center" vertical="center"/>
    </xf>
    <xf numFmtId="0" fontId="59" fillId="0" borderId="31" xfId="0" applyNumberFormat="1" applyFont="1" applyFill="1" applyBorder="1" applyAlignment="1">
      <alignment horizontal="left" vertical="center" wrapText="1"/>
    </xf>
    <xf numFmtId="0" fontId="59" fillId="0" borderId="30" xfId="0" applyNumberFormat="1" applyFont="1" applyFill="1" applyBorder="1" applyAlignment="1">
      <alignment horizontal="left" vertical="center" wrapText="1"/>
    </xf>
    <xf numFmtId="0" fontId="59" fillId="0" borderId="44" xfId="0" applyNumberFormat="1" applyFont="1" applyFill="1" applyBorder="1" applyAlignment="1">
      <alignment horizontal="left" vertical="center" wrapText="1"/>
    </xf>
    <xf numFmtId="0" fontId="59" fillId="0" borderId="38" xfId="0" applyNumberFormat="1" applyFont="1" applyFill="1" applyBorder="1" applyAlignment="1">
      <alignment horizontal="left" vertical="center" wrapText="1"/>
    </xf>
    <xf numFmtId="0" fontId="59" fillId="0" borderId="10" xfId="0" applyNumberFormat="1" applyFont="1" applyFill="1" applyBorder="1" applyAlignment="1">
      <alignment horizontal="left" vertical="center" wrapText="1"/>
    </xf>
    <xf numFmtId="0" fontId="59" fillId="0" borderId="46" xfId="0" applyNumberFormat="1" applyFont="1" applyFill="1" applyBorder="1" applyAlignment="1">
      <alignment horizontal="left" vertical="center" wrapText="1"/>
    </xf>
    <xf numFmtId="0" fontId="59" fillId="0" borderId="29"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34" xfId="0" applyFont="1" applyFill="1" applyBorder="1" applyAlignment="1">
      <alignment horizontal="center" vertical="center"/>
    </xf>
    <xf numFmtId="0" fontId="59" fillId="0" borderId="17"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43" xfId="0" applyFont="1" applyFill="1" applyBorder="1" applyAlignment="1">
      <alignment horizontal="left" vertical="center" wrapText="1"/>
    </xf>
    <xf numFmtId="0" fontId="59" fillId="0" borderId="27" xfId="0" applyFont="1" applyFill="1" applyBorder="1" applyAlignment="1">
      <alignment horizontal="left" vertical="center" wrapText="1"/>
    </xf>
    <xf numFmtId="0" fontId="59" fillId="0" borderId="24" xfId="0" applyFont="1" applyFill="1" applyBorder="1" applyAlignment="1">
      <alignment horizontal="left" vertical="center" wrapText="1"/>
    </xf>
    <xf numFmtId="0" fontId="59" fillId="0" borderId="52" xfId="0" applyFont="1" applyFill="1" applyBorder="1" applyAlignment="1">
      <alignment horizontal="left" vertical="center" wrapText="1"/>
    </xf>
    <xf numFmtId="0" fontId="59" fillId="0" borderId="27" xfId="0" applyFont="1" applyFill="1" applyBorder="1" applyAlignment="1">
      <alignment horizontal="left" vertical="top" wrapText="1"/>
    </xf>
    <xf numFmtId="0" fontId="59" fillId="0" borderId="24" xfId="0" applyFont="1" applyFill="1" applyBorder="1" applyAlignment="1">
      <alignment horizontal="left" vertical="top" wrapText="1"/>
    </xf>
    <xf numFmtId="0" fontId="59" fillId="0" borderId="52" xfId="0" applyFont="1" applyFill="1" applyBorder="1" applyAlignment="1">
      <alignment horizontal="left" vertical="top" wrapText="1"/>
    </xf>
    <xf numFmtId="0" fontId="59" fillId="0" borderId="23" xfId="0" applyFont="1" applyFill="1" applyBorder="1" applyAlignment="1">
      <alignment horizontal="left" vertical="center" wrapText="1"/>
    </xf>
    <xf numFmtId="0" fontId="64" fillId="0" borderId="0" xfId="0" applyFont="1" applyFill="1" applyBorder="1" applyAlignment="1">
      <alignment horizontal="left" vertical="center"/>
    </xf>
    <xf numFmtId="0" fontId="68" fillId="0" borderId="31" xfId="0" applyFont="1" applyFill="1" applyBorder="1" applyAlignment="1">
      <alignment horizontal="center" vertical="center"/>
    </xf>
    <xf numFmtId="0" fontId="68" fillId="0" borderId="30" xfId="0" applyFont="1" applyFill="1" applyBorder="1" applyAlignment="1">
      <alignment horizontal="center" vertical="center"/>
    </xf>
    <xf numFmtId="0" fontId="68" fillId="0" borderId="44" xfId="0" applyFont="1" applyFill="1" applyBorder="1" applyAlignment="1">
      <alignment horizontal="center" vertical="center"/>
    </xf>
    <xf numFmtId="0" fontId="68" fillId="0" borderId="38" xfId="0" applyFont="1" applyFill="1" applyBorder="1" applyAlignment="1">
      <alignment horizontal="center" vertical="center"/>
    </xf>
    <xf numFmtId="0" fontId="68" fillId="0" borderId="10" xfId="0" applyFont="1" applyFill="1" applyBorder="1" applyAlignment="1">
      <alignment horizontal="center" vertical="center"/>
    </xf>
    <xf numFmtId="0" fontId="68" fillId="0" borderId="46" xfId="0" applyFont="1" applyFill="1" applyBorder="1" applyAlignment="1">
      <alignment horizontal="center" vertical="center"/>
    </xf>
    <xf numFmtId="0" fontId="59" fillId="0" borderId="27" xfId="0" applyFont="1" applyFill="1" applyBorder="1" applyAlignment="1">
      <alignment horizontal="center" vertical="center"/>
    </xf>
    <xf numFmtId="0" fontId="59" fillId="0" borderId="24" xfId="0" applyFont="1" applyFill="1" applyBorder="1" applyAlignment="1">
      <alignment horizontal="center" vertical="center"/>
    </xf>
    <xf numFmtId="0" fontId="59" fillId="0" borderId="52" xfId="0" applyFont="1" applyFill="1" applyBorder="1" applyAlignment="1">
      <alignment horizontal="center" vertical="center"/>
    </xf>
    <xf numFmtId="0" fontId="59" fillId="0" borderId="31" xfId="0" applyFont="1" applyFill="1" applyBorder="1" applyAlignment="1">
      <alignment horizontal="left" vertical="center"/>
    </xf>
    <xf numFmtId="0" fontId="59" fillId="0" borderId="30" xfId="0" applyFont="1" applyFill="1" applyBorder="1" applyAlignment="1">
      <alignment horizontal="left" vertical="center"/>
    </xf>
    <xf numFmtId="0" fontId="59" fillId="0" borderId="44" xfId="0" applyFont="1" applyFill="1" applyBorder="1" applyAlignment="1">
      <alignment horizontal="left" vertical="center"/>
    </xf>
    <xf numFmtId="0" fontId="59" fillId="0" borderId="38" xfId="0" applyFont="1" applyFill="1" applyBorder="1" applyAlignment="1">
      <alignment horizontal="left" vertical="center"/>
    </xf>
    <xf numFmtId="0" fontId="59" fillId="0" borderId="10" xfId="0" applyFont="1" applyFill="1" applyBorder="1" applyAlignment="1">
      <alignment horizontal="left" vertical="center"/>
    </xf>
    <xf numFmtId="0" fontId="59" fillId="0" borderId="46" xfId="0" applyFont="1" applyFill="1" applyBorder="1" applyAlignment="1">
      <alignment horizontal="left" vertical="center"/>
    </xf>
    <xf numFmtId="0" fontId="59" fillId="0" borderId="31" xfId="0" applyFont="1" applyBorder="1" applyAlignment="1">
      <alignment vertical="center" wrapText="1"/>
    </xf>
    <xf numFmtId="0" fontId="59" fillId="0" borderId="30" xfId="0" applyFont="1" applyBorder="1" applyAlignment="1">
      <alignment vertical="center" wrapText="1"/>
    </xf>
    <xf numFmtId="0" fontId="59" fillId="0" borderId="44" xfId="0" applyFont="1" applyBorder="1" applyAlignment="1">
      <alignment vertical="center" wrapText="1"/>
    </xf>
    <xf numFmtId="0" fontId="59" fillId="0" borderId="38" xfId="0" applyFont="1" applyBorder="1" applyAlignment="1">
      <alignment vertical="center" wrapText="1"/>
    </xf>
    <xf numFmtId="0" fontId="59" fillId="0" borderId="10" xfId="0" applyFont="1" applyBorder="1" applyAlignment="1">
      <alignment vertical="center" wrapText="1"/>
    </xf>
    <xf numFmtId="0" fontId="59" fillId="0" borderId="46" xfId="0" applyFont="1" applyBorder="1" applyAlignment="1">
      <alignment vertical="center" wrapText="1"/>
    </xf>
    <xf numFmtId="0" fontId="59" fillId="0" borderId="23" xfId="0" applyFont="1" applyFill="1" applyBorder="1" applyAlignment="1">
      <alignment horizontal="center" vertical="center" wrapText="1"/>
    </xf>
    <xf numFmtId="0" fontId="59" fillId="0" borderId="75" xfId="0" applyFont="1" applyFill="1" applyBorder="1" applyAlignment="1">
      <alignment horizontal="center" vertical="center"/>
    </xf>
    <xf numFmtId="0" fontId="59" fillId="0" borderId="76" xfId="0" applyFont="1" applyFill="1" applyBorder="1" applyAlignment="1">
      <alignment horizontal="center" vertical="center"/>
    </xf>
    <xf numFmtId="0" fontId="59" fillId="0" borderId="77" xfId="0" applyFont="1" applyFill="1" applyBorder="1" applyAlignment="1">
      <alignment horizontal="center" vertical="center"/>
    </xf>
    <xf numFmtId="0" fontId="59" fillId="0" borderId="78" xfId="0" applyFont="1" applyFill="1" applyBorder="1" applyAlignment="1">
      <alignment horizontal="center" vertical="center"/>
    </xf>
    <xf numFmtId="0" fontId="59" fillId="0" borderId="79" xfId="0" applyFont="1" applyFill="1" applyBorder="1" applyAlignment="1">
      <alignment horizontal="center" vertical="center"/>
    </xf>
    <xf numFmtId="0" fontId="59" fillId="0" borderId="80" xfId="0" applyFont="1" applyFill="1" applyBorder="1" applyAlignment="1">
      <alignment horizontal="center" vertical="center"/>
    </xf>
    <xf numFmtId="0" fontId="59" fillId="0" borderId="81" xfId="0" applyFont="1" applyFill="1" applyBorder="1" applyAlignment="1">
      <alignment horizontal="center" vertical="center"/>
    </xf>
    <xf numFmtId="0" fontId="59" fillId="0" borderId="82" xfId="0" applyFont="1" applyFill="1" applyBorder="1" applyAlignment="1">
      <alignment horizontal="center" vertical="center"/>
    </xf>
    <xf numFmtId="0" fontId="59" fillId="0" borderId="83" xfId="0" applyFont="1" applyFill="1" applyBorder="1" applyAlignment="1">
      <alignment horizontal="center" vertical="center"/>
    </xf>
    <xf numFmtId="0" fontId="59" fillId="0" borderId="24" xfId="0" applyFont="1" applyFill="1" applyBorder="1" applyAlignment="1">
      <alignment vertical="center" shrinkToFit="1"/>
    </xf>
    <xf numFmtId="0" fontId="59" fillId="0" borderId="52" xfId="0" applyFont="1" applyFill="1" applyBorder="1" applyAlignment="1">
      <alignment vertical="center" shrinkToFit="1"/>
    </xf>
    <xf numFmtId="0" fontId="59" fillId="0" borderId="31" xfId="0" applyNumberFormat="1" applyFont="1" applyFill="1" applyBorder="1" applyAlignment="1">
      <alignment horizontal="center" vertical="center"/>
    </xf>
    <xf numFmtId="0" fontId="59" fillId="0" borderId="38" xfId="0" applyNumberFormat="1" applyFont="1" applyFill="1" applyBorder="1" applyAlignment="1">
      <alignment horizontal="center" vertical="center"/>
    </xf>
    <xf numFmtId="0" fontId="65" fillId="0" borderId="31" xfId="0" applyNumberFormat="1" applyFont="1" applyFill="1" applyBorder="1" applyAlignment="1">
      <alignment horizontal="center" vertical="center"/>
    </xf>
    <xf numFmtId="0" fontId="65" fillId="0" borderId="30" xfId="0" applyNumberFormat="1" applyFont="1" applyFill="1" applyBorder="1" applyAlignment="1">
      <alignment horizontal="center" vertical="center"/>
    </xf>
    <xf numFmtId="0" fontId="65" fillId="0" borderId="44" xfId="0" applyNumberFormat="1" applyFont="1" applyFill="1" applyBorder="1" applyAlignment="1">
      <alignment horizontal="center" vertical="center"/>
    </xf>
    <xf numFmtId="0" fontId="65" fillId="0" borderId="17" xfId="0" applyNumberFormat="1" applyFont="1" applyFill="1" applyBorder="1" applyAlignment="1">
      <alignment horizontal="center" vertical="center"/>
    </xf>
    <xf numFmtId="0" fontId="65" fillId="0" borderId="0" xfId="0" applyNumberFormat="1" applyFont="1" applyFill="1" applyBorder="1" applyAlignment="1">
      <alignment horizontal="center" vertical="center"/>
    </xf>
    <xf numFmtId="0" fontId="65" fillId="0" borderId="43" xfId="0" applyNumberFormat="1" applyFont="1" applyFill="1" applyBorder="1" applyAlignment="1">
      <alignment horizontal="center" vertical="center"/>
    </xf>
    <xf numFmtId="0" fontId="65" fillId="0" borderId="38" xfId="0" applyNumberFormat="1" applyFont="1" applyFill="1" applyBorder="1" applyAlignment="1">
      <alignment horizontal="center" vertical="center"/>
    </xf>
    <xf numFmtId="0" fontId="65" fillId="0" borderId="10" xfId="0" applyNumberFormat="1" applyFont="1" applyFill="1" applyBorder="1" applyAlignment="1">
      <alignment horizontal="center" vertical="center"/>
    </xf>
    <xf numFmtId="0" fontId="65" fillId="0" borderId="46" xfId="0" applyNumberFormat="1" applyFont="1" applyFill="1" applyBorder="1" applyAlignment="1">
      <alignment horizontal="center" vertical="center"/>
    </xf>
    <xf numFmtId="0" fontId="61" fillId="0" borderId="23" xfId="0" applyFont="1" applyFill="1" applyBorder="1" applyAlignment="1">
      <alignment horizontal="center" vertical="center"/>
    </xf>
    <xf numFmtId="0" fontId="65" fillId="0" borderId="0" xfId="0" applyFont="1" applyFill="1" applyBorder="1" applyAlignment="1">
      <alignment horizontal="left" vertical="top" wrapText="1"/>
    </xf>
    <xf numFmtId="0" fontId="65" fillId="0" borderId="43" xfId="0" applyFont="1" applyFill="1" applyBorder="1" applyAlignment="1">
      <alignment horizontal="left" vertical="top" wrapText="1"/>
    </xf>
    <xf numFmtId="0" fontId="65" fillId="0" borderId="38" xfId="0" applyFont="1" applyFill="1" applyBorder="1" applyAlignment="1">
      <alignment horizontal="left" vertical="top" wrapText="1"/>
    </xf>
    <xf numFmtId="0" fontId="65" fillId="0" borderId="10" xfId="0" applyFont="1" applyFill="1" applyBorder="1" applyAlignment="1">
      <alignment horizontal="left" vertical="top" wrapText="1"/>
    </xf>
    <xf numFmtId="0" fontId="65" fillId="0" borderId="46" xfId="0" applyFont="1" applyFill="1" applyBorder="1" applyAlignment="1">
      <alignment horizontal="left" vertical="top" wrapText="1"/>
    </xf>
    <xf numFmtId="0" fontId="59" fillId="0" borderId="0" xfId="0" applyFont="1" applyFill="1" applyBorder="1" applyAlignment="1">
      <alignment horizontal="left" vertical="top" wrapText="1"/>
    </xf>
    <xf numFmtId="0" fontId="59" fillId="0" borderId="0" xfId="0" applyFont="1" applyFill="1" applyAlignment="1">
      <alignment horizontal="left" vertical="center" wrapText="1"/>
    </xf>
    <xf numFmtId="0" fontId="72" fillId="0" borderId="23" xfId="0" applyFont="1" applyFill="1" applyBorder="1" applyAlignment="1">
      <alignment horizontal="left" vertical="center" wrapText="1"/>
    </xf>
    <xf numFmtId="0" fontId="72" fillId="0" borderId="30" xfId="0" applyFont="1" applyFill="1" applyBorder="1" applyAlignment="1">
      <alignment horizontal="left" vertical="center" wrapText="1"/>
    </xf>
    <xf numFmtId="0" fontId="72" fillId="0" borderId="44" xfId="0" applyFont="1" applyFill="1" applyBorder="1" applyAlignment="1">
      <alignment horizontal="left" vertical="center" wrapText="1"/>
    </xf>
    <xf numFmtId="0" fontId="72" fillId="0" borderId="17" xfId="0" applyFont="1" applyFill="1" applyBorder="1" applyAlignment="1">
      <alignment horizontal="left" vertical="center" wrapText="1"/>
    </xf>
    <xf numFmtId="0" fontId="72" fillId="0" borderId="0" xfId="0" applyFont="1" applyFill="1" applyAlignment="1">
      <alignment horizontal="left" vertical="center" wrapText="1"/>
    </xf>
    <xf numFmtId="0" fontId="72" fillId="0" borderId="43" xfId="0" applyFont="1" applyFill="1" applyBorder="1" applyAlignment="1">
      <alignment horizontal="left" vertical="center" wrapText="1"/>
    </xf>
    <xf numFmtId="0" fontId="59" fillId="0" borderId="23" xfId="0" applyNumberFormat="1" applyFont="1" applyFill="1" applyBorder="1" applyAlignment="1">
      <alignment horizontal="center" vertical="center" shrinkToFit="1"/>
    </xf>
    <xf numFmtId="0" fontId="59" fillId="0" borderId="0" xfId="0" applyNumberFormat="1" applyFont="1" applyFill="1" applyAlignment="1">
      <alignment horizontal="left" vertical="center"/>
    </xf>
    <xf numFmtId="0" fontId="65" fillId="0" borderId="17" xfId="0" applyFont="1" applyFill="1" applyBorder="1" applyAlignment="1">
      <alignment horizontal="center" vertical="center"/>
    </xf>
    <xf numFmtId="0" fontId="65" fillId="0" borderId="0" xfId="0" applyFont="1" applyFill="1" applyBorder="1" applyAlignment="1">
      <alignment horizontal="center" vertical="center"/>
    </xf>
    <xf numFmtId="0" fontId="60" fillId="0" borderId="31" xfId="0" applyFont="1" applyFill="1" applyBorder="1" applyAlignment="1">
      <alignment horizontal="left" vertical="center" wrapText="1"/>
    </xf>
    <xf numFmtId="0" fontId="60" fillId="0" borderId="30" xfId="0" applyFont="1" applyFill="1" applyBorder="1" applyAlignment="1">
      <alignment horizontal="left" vertical="center" wrapText="1"/>
    </xf>
    <xf numFmtId="0" fontId="60" fillId="0" borderId="38" xfId="0" applyFont="1" applyFill="1" applyBorder="1" applyAlignment="1">
      <alignment horizontal="left" vertical="center" wrapText="1"/>
    </xf>
    <xf numFmtId="0" fontId="60" fillId="0" borderId="10" xfId="0" applyFont="1" applyFill="1" applyBorder="1" applyAlignment="1">
      <alignment horizontal="left" vertical="center" wrapText="1"/>
    </xf>
    <xf numFmtId="0" fontId="65" fillId="0" borderId="0" xfId="0" applyFont="1" applyFill="1" applyBorder="1" applyAlignment="1">
      <alignment vertical="center" wrapText="1"/>
    </xf>
    <xf numFmtId="0" fontId="65" fillId="0" borderId="43" xfId="0" applyFont="1" applyFill="1" applyBorder="1" applyAlignment="1">
      <alignment vertical="center" wrapText="1"/>
    </xf>
    <xf numFmtId="0" fontId="65" fillId="0" borderId="17" xfId="0" applyFont="1" applyFill="1" applyBorder="1" applyAlignment="1">
      <alignment horizontal="center"/>
    </xf>
    <xf numFmtId="0" fontId="65" fillId="0" borderId="0" xfId="0" applyFont="1" applyFill="1" applyBorder="1" applyAlignment="1">
      <alignment horizontal="center"/>
    </xf>
    <xf numFmtId="0" fontId="72" fillId="0" borderId="38" xfId="0" applyFont="1" applyFill="1" applyBorder="1" applyAlignment="1">
      <alignment horizontal="left" vertical="center" wrapText="1"/>
    </xf>
    <xf numFmtId="0" fontId="72" fillId="0" borderId="10" xfId="0" applyFont="1" applyFill="1" applyBorder="1" applyAlignment="1">
      <alignment horizontal="left" vertical="center" wrapText="1"/>
    </xf>
    <xf numFmtId="0" fontId="72" fillId="0" borderId="46" xfId="0" applyFont="1" applyFill="1" applyBorder="1" applyAlignment="1">
      <alignment horizontal="left" vertical="center" wrapText="1"/>
    </xf>
    <xf numFmtId="0" fontId="59" fillId="0" borderId="53" xfId="0" applyFont="1" applyFill="1" applyBorder="1" applyAlignment="1">
      <alignment horizontal="center" vertical="center"/>
    </xf>
    <xf numFmtId="0" fontId="60" fillId="0" borderId="44" xfId="0" applyFont="1" applyFill="1" applyBorder="1" applyAlignment="1">
      <alignment horizontal="left" vertical="center" wrapText="1"/>
    </xf>
    <xf numFmtId="0" fontId="60" fillId="0" borderId="46" xfId="0" applyFont="1" applyFill="1" applyBorder="1" applyAlignment="1">
      <alignment horizontal="left" vertical="center" wrapText="1"/>
    </xf>
    <xf numFmtId="0" fontId="65" fillId="0" borderId="23" xfId="0" applyFont="1" applyFill="1" applyBorder="1" applyAlignment="1">
      <alignment horizontal="center" vertical="center"/>
    </xf>
    <xf numFmtId="0" fontId="60" fillId="0" borderId="27" xfId="0" applyFont="1" applyFill="1" applyBorder="1" applyAlignment="1">
      <alignment horizontal="left" vertical="center" wrapText="1" shrinkToFit="1"/>
    </xf>
    <xf numFmtId="0" fontId="60" fillId="0" borderId="24" xfId="0" applyFont="1" applyFill="1" applyBorder="1" applyAlignment="1">
      <alignment horizontal="left" vertical="center" wrapText="1" shrinkToFit="1"/>
    </xf>
    <xf numFmtId="0" fontId="60" fillId="0" borderId="52" xfId="0" applyFont="1" applyFill="1" applyBorder="1" applyAlignment="1">
      <alignment horizontal="left" vertical="center" wrapText="1" shrinkToFit="1"/>
    </xf>
    <xf numFmtId="0" fontId="60" fillId="0" borderId="23" xfId="0" applyFont="1" applyFill="1" applyBorder="1" applyAlignment="1">
      <alignment horizontal="center" vertical="center" shrinkToFit="1"/>
    </xf>
    <xf numFmtId="0" fontId="60" fillId="0" borderId="23" xfId="0" applyFont="1" applyFill="1" applyBorder="1" applyAlignment="1">
      <alignment vertical="center" wrapText="1"/>
    </xf>
    <xf numFmtId="0" fontId="0" fillId="0" borderId="23" xfId="0" applyFont="1" applyFill="1" applyBorder="1" applyAlignment="1">
      <alignment vertical="center" wrapText="1"/>
    </xf>
    <xf numFmtId="0" fontId="65" fillId="0" borderId="38" xfId="0" applyFont="1" applyFill="1" applyBorder="1" applyAlignment="1">
      <alignment horizontal="center" vertical="center"/>
    </xf>
    <xf numFmtId="0" fontId="65" fillId="0" borderId="10" xfId="0" applyFont="1" applyFill="1" applyBorder="1" applyAlignment="1">
      <alignment horizontal="center" vertical="center"/>
    </xf>
    <xf numFmtId="0" fontId="65" fillId="0" borderId="0" xfId="0" applyFont="1" applyFill="1" applyBorder="1" applyAlignment="1">
      <alignment horizontal="left" vertical="center" shrinkToFit="1"/>
    </xf>
    <xf numFmtId="0" fontId="65" fillId="0" borderId="43" xfId="0" applyFont="1" applyFill="1" applyBorder="1" applyAlignment="1">
      <alignment horizontal="left" vertical="center" shrinkToFit="1"/>
    </xf>
    <xf numFmtId="0" fontId="59" fillId="0" borderId="23" xfId="0" applyFont="1" applyFill="1" applyBorder="1" applyAlignment="1">
      <alignment horizontal="left" vertical="center"/>
    </xf>
    <xf numFmtId="0" fontId="72" fillId="0" borderId="0"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applyAlignment="1">
      <alignment horizontal="center" vertical="center"/>
    </xf>
    <xf numFmtId="0" fontId="0" fillId="0" borderId="43" xfId="0" applyFont="1" applyFill="1" applyBorder="1" applyAlignment="1">
      <alignment horizontal="center" vertical="center"/>
    </xf>
    <xf numFmtId="0" fontId="59" fillId="0" borderId="23" xfId="0" applyNumberFormat="1" applyFont="1" applyFill="1" applyBorder="1" applyAlignment="1">
      <alignment horizontal="left" vertical="center" wrapText="1"/>
    </xf>
    <xf numFmtId="0" fontId="61" fillId="0" borderId="31" xfId="0" applyNumberFormat="1" applyFont="1" applyFill="1" applyBorder="1" applyAlignment="1">
      <alignment horizontal="left" vertical="center"/>
    </xf>
    <xf numFmtId="0" fontId="61" fillId="0" borderId="30" xfId="0" applyNumberFormat="1" applyFont="1" applyFill="1" applyBorder="1" applyAlignment="1">
      <alignment horizontal="left" vertical="center"/>
    </xf>
    <xf numFmtId="0" fontId="61" fillId="0" borderId="44" xfId="0" applyNumberFormat="1" applyFont="1" applyFill="1" applyBorder="1" applyAlignment="1">
      <alignment horizontal="left" vertical="center"/>
    </xf>
    <xf numFmtId="0" fontId="61" fillId="0" borderId="38" xfId="0" applyNumberFormat="1" applyFont="1" applyFill="1" applyBorder="1" applyAlignment="1">
      <alignment horizontal="left" vertical="center"/>
    </xf>
    <xf numFmtId="0" fontId="61" fillId="0" borderId="10" xfId="0" applyNumberFormat="1" applyFont="1" applyFill="1" applyBorder="1" applyAlignment="1">
      <alignment horizontal="left" vertical="center"/>
    </xf>
    <xf numFmtId="0" fontId="61" fillId="0" borderId="46" xfId="0" applyNumberFormat="1" applyFont="1" applyFill="1" applyBorder="1" applyAlignment="1">
      <alignment horizontal="left" vertical="center"/>
    </xf>
    <xf numFmtId="0" fontId="68" fillId="0" borderId="31" xfId="0" applyNumberFormat="1" applyFont="1" applyFill="1" applyBorder="1" applyAlignment="1">
      <alignment horizontal="center" vertical="center"/>
    </xf>
    <xf numFmtId="0" fontId="68" fillId="0" borderId="30" xfId="0" applyNumberFormat="1" applyFont="1" applyFill="1" applyBorder="1" applyAlignment="1">
      <alignment horizontal="center" vertical="center"/>
    </xf>
    <xf numFmtId="0" fontId="68" fillId="0" borderId="44" xfId="0" applyNumberFormat="1" applyFont="1" applyFill="1" applyBorder="1" applyAlignment="1">
      <alignment horizontal="center" vertical="center"/>
    </xf>
    <xf numFmtId="0" fontId="68" fillId="0" borderId="38" xfId="0" applyNumberFormat="1" applyFont="1" applyFill="1" applyBorder="1" applyAlignment="1">
      <alignment horizontal="center" vertical="center"/>
    </xf>
    <xf numFmtId="0" fontId="68" fillId="0" borderId="10" xfId="0" applyNumberFormat="1" applyFont="1" applyFill="1" applyBorder="1" applyAlignment="1">
      <alignment horizontal="center" vertical="center"/>
    </xf>
    <xf numFmtId="0" fontId="68" fillId="0" borderId="46" xfId="0" applyNumberFormat="1" applyFont="1" applyFill="1" applyBorder="1" applyAlignment="1">
      <alignment horizontal="center" vertical="center"/>
    </xf>
    <xf numFmtId="0" fontId="60" fillId="0" borderId="31" xfId="0" applyNumberFormat="1" applyFont="1" applyFill="1" applyBorder="1" applyAlignment="1">
      <alignment horizontal="center" vertical="center"/>
    </xf>
    <xf numFmtId="0" fontId="60" fillId="0" borderId="30" xfId="0" applyNumberFormat="1" applyFont="1" applyFill="1" applyBorder="1" applyAlignment="1">
      <alignment horizontal="center" vertical="center"/>
    </xf>
    <xf numFmtId="0" fontId="60" fillId="0" borderId="44" xfId="0" applyNumberFormat="1" applyFont="1" applyFill="1" applyBorder="1" applyAlignment="1">
      <alignment horizontal="center" vertical="center"/>
    </xf>
    <xf numFmtId="0" fontId="60" fillId="0" borderId="38" xfId="0" applyNumberFormat="1" applyFont="1" applyFill="1" applyBorder="1" applyAlignment="1">
      <alignment horizontal="center" vertical="center"/>
    </xf>
    <xf numFmtId="0" fontId="60" fillId="0" borderId="10" xfId="0" applyNumberFormat="1" applyFont="1" applyFill="1" applyBorder="1" applyAlignment="1">
      <alignment horizontal="center" vertical="center"/>
    </xf>
    <xf numFmtId="0" fontId="60" fillId="0" borderId="46" xfId="0" applyNumberFormat="1" applyFont="1" applyFill="1" applyBorder="1" applyAlignment="1">
      <alignment horizontal="center" vertical="center"/>
    </xf>
    <xf numFmtId="0" fontId="59" fillId="0" borderId="27" xfId="0" applyNumberFormat="1" applyFont="1" applyFill="1" applyBorder="1" applyAlignment="1">
      <alignment horizontal="center" vertical="center"/>
    </xf>
    <xf numFmtId="0" fontId="59" fillId="0" borderId="24" xfId="0" applyNumberFormat="1" applyFont="1" applyFill="1" applyBorder="1" applyAlignment="1">
      <alignment horizontal="center" vertical="center"/>
    </xf>
    <xf numFmtId="0" fontId="59" fillId="0" borderId="52" xfId="0" applyNumberFormat="1" applyFont="1" applyFill="1" applyBorder="1" applyAlignment="1">
      <alignment horizontal="center" vertical="center"/>
    </xf>
    <xf numFmtId="0" fontId="64" fillId="0" borderId="38" xfId="0" applyNumberFormat="1" applyFont="1" applyFill="1" applyBorder="1" applyAlignment="1">
      <alignment horizontal="center" vertical="center"/>
    </xf>
    <xf numFmtId="0" fontId="64" fillId="0" borderId="10" xfId="0" applyNumberFormat="1" applyFont="1" applyFill="1" applyBorder="1" applyAlignment="1">
      <alignment horizontal="center" vertical="center"/>
    </xf>
    <xf numFmtId="0" fontId="64" fillId="0" borderId="46" xfId="0" applyNumberFormat="1" applyFont="1" applyFill="1" applyBorder="1" applyAlignment="1">
      <alignment horizontal="center" vertical="center"/>
    </xf>
    <xf numFmtId="0" fontId="65" fillId="0" borderId="61" xfId="0" applyNumberFormat="1" applyFont="1" applyFill="1" applyBorder="1" applyAlignment="1">
      <alignment horizontal="center" vertical="center"/>
    </xf>
    <xf numFmtId="0" fontId="65" fillId="0" borderId="62" xfId="0" applyNumberFormat="1" applyFont="1" applyFill="1" applyBorder="1" applyAlignment="1">
      <alignment horizontal="center" vertical="center"/>
    </xf>
    <xf numFmtId="0" fontId="65" fillId="0" borderId="63" xfId="0" applyNumberFormat="1" applyFont="1" applyFill="1" applyBorder="1" applyAlignment="1">
      <alignment horizontal="center" vertical="center"/>
    </xf>
    <xf numFmtId="0" fontId="60" fillId="0" borderId="17" xfId="0" applyNumberFormat="1" applyFont="1" applyFill="1" applyBorder="1" applyAlignment="1">
      <alignment horizontal="center" vertical="center"/>
    </xf>
    <xf numFmtId="0" fontId="60" fillId="0" borderId="0" xfId="0" applyNumberFormat="1" applyFont="1" applyFill="1" applyBorder="1" applyAlignment="1">
      <alignment horizontal="center" vertical="center"/>
    </xf>
    <xf numFmtId="0" fontId="60" fillId="0" borderId="43" xfId="0" applyNumberFormat="1" applyFont="1" applyFill="1" applyBorder="1" applyAlignment="1">
      <alignment horizontal="center" vertical="center"/>
    </xf>
    <xf numFmtId="0" fontId="69" fillId="0" borderId="0" xfId="0" applyNumberFormat="1" applyFont="1" applyFill="1" applyAlignment="1">
      <alignment horizontal="left" vertical="center"/>
    </xf>
    <xf numFmtId="0" fontId="59" fillId="0" borderId="30" xfId="0" applyNumberFormat="1" applyFont="1" applyFill="1" applyBorder="1" applyAlignment="1">
      <alignment horizontal="center" vertical="center"/>
    </xf>
    <xf numFmtId="0" fontId="59" fillId="0" borderId="44" xfId="0" applyNumberFormat="1" applyFont="1" applyFill="1" applyBorder="1" applyAlignment="1">
      <alignment horizontal="center" vertical="center"/>
    </xf>
    <xf numFmtId="0" fontId="59" fillId="0" borderId="10" xfId="0" applyNumberFormat="1" applyFont="1" applyFill="1" applyBorder="1" applyAlignment="1">
      <alignment horizontal="center" vertical="center"/>
    </xf>
    <xf numFmtId="0" fontId="59" fillId="0" borderId="46" xfId="0" applyNumberFormat="1" applyFont="1" applyFill="1" applyBorder="1" applyAlignment="1">
      <alignment horizontal="center" vertical="center"/>
    </xf>
    <xf numFmtId="0" fontId="60" fillId="0" borderId="0" xfId="0" applyFont="1" applyFill="1" applyBorder="1" applyAlignment="1">
      <alignment horizontal="center" vertical="center"/>
    </xf>
    <xf numFmtId="0" fontId="84" fillId="0" borderId="58" xfId="0" applyFont="1" applyFill="1" applyBorder="1" applyAlignment="1">
      <alignment horizontal="center" vertical="center"/>
    </xf>
    <xf numFmtId="0" fontId="85" fillId="0" borderId="59" xfId="0" applyFont="1" applyFill="1" applyBorder="1" applyAlignment="1">
      <alignment horizontal="center" vertical="center"/>
    </xf>
    <xf numFmtId="0" fontId="85" fillId="0" borderId="60" xfId="0" applyFont="1" applyFill="1" applyBorder="1" applyAlignment="1">
      <alignment horizontal="center" vertical="center"/>
    </xf>
    <xf numFmtId="0" fontId="58" fillId="0" borderId="0" xfId="0" applyNumberFormat="1" applyFont="1" applyFill="1" applyAlignment="1">
      <alignment horizontal="center" vertical="center"/>
    </xf>
    <xf numFmtId="0" fontId="62" fillId="0" borderId="31" xfId="0" applyNumberFormat="1" applyFont="1" applyFill="1" applyBorder="1" applyAlignment="1">
      <alignment horizontal="left" vertical="center"/>
    </xf>
    <xf numFmtId="0" fontId="62" fillId="0" borderId="30" xfId="0" applyNumberFormat="1" applyFont="1" applyFill="1" applyBorder="1" applyAlignment="1">
      <alignment horizontal="left" vertical="center"/>
    </xf>
    <xf numFmtId="0" fontId="5" fillId="0" borderId="17"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54" xfId="0" applyNumberFormat="1" applyFont="1" applyFill="1" applyBorder="1" applyAlignment="1">
      <alignment horizontal="center" vertical="center"/>
    </xf>
    <xf numFmtId="0" fontId="5" fillId="0" borderId="38" xfId="0" applyNumberFormat="1" applyFont="1" applyFill="1" applyBorder="1" applyAlignment="1">
      <alignment horizontal="center" vertical="center"/>
    </xf>
    <xf numFmtId="0" fontId="5" fillId="0" borderId="10" xfId="0" applyNumberFormat="1" applyFont="1" applyFill="1" applyBorder="1" applyAlignment="1">
      <alignment horizontal="center" vertical="center"/>
    </xf>
    <xf numFmtId="0" fontId="5" fillId="0" borderId="55" xfId="0" applyNumberFormat="1" applyFont="1" applyFill="1" applyBorder="1" applyAlignment="1">
      <alignment horizontal="center" vertical="center"/>
    </xf>
    <xf numFmtId="0" fontId="63" fillId="0" borderId="56" xfId="0" applyNumberFormat="1" applyFont="1" applyFill="1" applyBorder="1" applyAlignment="1">
      <alignment horizontal="left" vertical="center"/>
    </xf>
    <xf numFmtId="0" fontId="63" fillId="0" borderId="0" xfId="0" applyNumberFormat="1" applyFont="1" applyFill="1" applyBorder="1" applyAlignment="1">
      <alignment horizontal="left" vertical="center"/>
    </xf>
    <xf numFmtId="0" fontId="63" fillId="0" borderId="43" xfId="0" applyNumberFormat="1" applyFont="1" applyFill="1" applyBorder="1" applyAlignment="1">
      <alignment horizontal="left" vertical="center"/>
    </xf>
    <xf numFmtId="0" fontId="63" fillId="0" borderId="57" xfId="0" applyNumberFormat="1" applyFont="1" applyFill="1" applyBorder="1" applyAlignment="1">
      <alignment horizontal="left" vertical="center"/>
    </xf>
    <xf numFmtId="0" fontId="63" fillId="0" borderId="10" xfId="0" applyNumberFormat="1" applyFont="1" applyFill="1" applyBorder="1" applyAlignment="1">
      <alignment horizontal="left" vertical="center"/>
    </xf>
    <xf numFmtId="0" fontId="63" fillId="0" borderId="46" xfId="0" applyNumberFormat="1" applyFont="1" applyFill="1" applyBorder="1" applyAlignment="1">
      <alignment horizontal="left" vertical="center"/>
    </xf>
    <xf numFmtId="0" fontId="60" fillId="0" borderId="30" xfId="0" applyFont="1" applyFill="1" applyBorder="1" applyAlignment="1">
      <alignment wrapText="1"/>
    </xf>
    <xf numFmtId="0" fontId="60" fillId="0" borderId="44" xfId="0" applyFont="1" applyFill="1" applyBorder="1" applyAlignment="1">
      <alignment wrapText="1"/>
    </xf>
    <xf numFmtId="0" fontId="60" fillId="0" borderId="38" xfId="0" applyFont="1" applyFill="1" applyBorder="1" applyAlignment="1">
      <alignment wrapText="1"/>
    </xf>
    <xf numFmtId="0" fontId="60" fillId="0" borderId="10" xfId="0" applyFont="1" applyFill="1" applyBorder="1" applyAlignment="1">
      <alignment wrapText="1"/>
    </xf>
    <xf numFmtId="0" fontId="60" fillId="0" borderId="46" xfId="0" applyFont="1" applyFill="1" applyBorder="1" applyAlignment="1">
      <alignment wrapText="1"/>
    </xf>
    <xf numFmtId="0" fontId="66" fillId="0" borderId="31" xfId="0" applyNumberFormat="1" applyFont="1" applyFill="1" applyBorder="1" applyAlignment="1">
      <alignment horizontal="left" vertical="center"/>
    </xf>
    <xf numFmtId="0" fontId="66" fillId="0" borderId="30" xfId="0" applyNumberFormat="1" applyFont="1" applyFill="1" applyBorder="1" applyAlignment="1">
      <alignment horizontal="left" vertical="center"/>
    </xf>
    <xf numFmtId="0" fontId="66" fillId="0" borderId="44" xfId="0" applyNumberFormat="1" applyFont="1" applyFill="1" applyBorder="1" applyAlignment="1">
      <alignment horizontal="left" vertical="center"/>
    </xf>
    <xf numFmtId="0" fontId="66" fillId="0" borderId="61" xfId="0" applyNumberFormat="1" applyFont="1" applyFill="1" applyBorder="1" applyAlignment="1">
      <alignment horizontal="left" vertical="center"/>
    </xf>
    <xf numFmtId="0" fontId="66" fillId="0" borderId="62" xfId="0" applyNumberFormat="1" applyFont="1" applyFill="1" applyBorder="1" applyAlignment="1">
      <alignment horizontal="left" vertical="center"/>
    </xf>
    <xf numFmtId="0" fontId="66" fillId="0" borderId="63" xfId="0" applyNumberFormat="1" applyFont="1" applyFill="1" applyBorder="1" applyAlignment="1">
      <alignment horizontal="left" vertical="center"/>
    </xf>
    <xf numFmtId="0" fontId="67" fillId="0" borderId="64" xfId="0" applyNumberFormat="1" applyFont="1" applyFill="1" applyBorder="1" applyAlignment="1">
      <alignment horizontal="left" vertical="center"/>
    </xf>
    <xf numFmtId="0" fontId="67" fillId="0" borderId="65" xfId="0" applyNumberFormat="1" applyFont="1" applyFill="1" applyBorder="1" applyAlignment="1">
      <alignment horizontal="left" vertical="center"/>
    </xf>
    <xf numFmtId="0" fontId="67" fillId="0" borderId="66" xfId="0" applyNumberFormat="1" applyFont="1" applyFill="1" applyBorder="1" applyAlignment="1">
      <alignment horizontal="left" vertical="center"/>
    </xf>
    <xf numFmtId="0" fontId="67" fillId="0" borderId="38" xfId="0" applyNumberFormat="1" applyFont="1" applyFill="1" applyBorder="1" applyAlignment="1">
      <alignment horizontal="left" vertical="center"/>
    </xf>
    <xf numFmtId="0" fontId="67" fillId="0" borderId="10" xfId="0" applyNumberFormat="1" applyFont="1" applyFill="1" applyBorder="1" applyAlignment="1">
      <alignment horizontal="left" vertical="center"/>
    </xf>
    <xf numFmtId="0" fontId="67" fillId="0" borderId="46" xfId="0" applyNumberFormat="1" applyFont="1" applyFill="1" applyBorder="1" applyAlignment="1">
      <alignment horizontal="left" vertical="center"/>
    </xf>
    <xf numFmtId="0" fontId="72" fillId="0" borderId="44" xfId="0" applyFont="1" applyFill="1" applyBorder="1" applyAlignment="1">
      <alignment vertical="center" wrapText="1"/>
    </xf>
    <xf numFmtId="0" fontId="72" fillId="0" borderId="43" xfId="0" applyFont="1" applyFill="1" applyBorder="1" applyAlignment="1">
      <alignment vertical="center" wrapText="1"/>
    </xf>
    <xf numFmtId="0" fontId="86" fillId="0" borderId="0" xfId="0" applyFont="1" applyFill="1" applyBorder="1" applyAlignment="1">
      <alignment horizontal="left" vertical="top" wrapText="1"/>
    </xf>
    <xf numFmtId="0" fontId="86" fillId="0" borderId="48" xfId="0" applyFont="1" applyFill="1" applyBorder="1" applyAlignment="1">
      <alignment horizontal="left" vertical="top" wrapText="1"/>
    </xf>
    <xf numFmtId="0" fontId="59" fillId="0" borderId="17" xfId="0" applyNumberFormat="1" applyFont="1" applyFill="1" applyBorder="1" applyAlignment="1">
      <alignment horizontal="left" vertical="center" wrapText="1"/>
    </xf>
    <xf numFmtId="0" fontId="5" fillId="0" borderId="64" xfId="0" applyNumberFormat="1" applyFont="1" applyFill="1" applyBorder="1" applyAlignment="1">
      <alignment horizontal="center" vertical="center"/>
    </xf>
    <xf numFmtId="0" fontId="0" fillId="0" borderId="65"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8" xfId="0" applyFont="1" applyFill="1" applyBorder="1" applyAlignment="1">
      <alignment horizontal="center" vertical="center"/>
    </xf>
    <xf numFmtId="0" fontId="5" fillId="0" borderId="31" xfId="0" applyNumberFormat="1" applyFont="1" applyFill="1" applyBorder="1" applyAlignment="1">
      <alignment horizontal="center" vertical="center" textRotation="255"/>
    </xf>
    <xf numFmtId="0" fontId="5" fillId="0" borderId="44" xfId="0" applyNumberFormat="1" applyFont="1" applyFill="1" applyBorder="1" applyAlignment="1">
      <alignment horizontal="center" vertical="center" textRotation="255"/>
    </xf>
    <xf numFmtId="0" fontId="5" fillId="0" borderId="17" xfId="0" applyNumberFormat="1" applyFont="1" applyFill="1" applyBorder="1" applyAlignment="1">
      <alignment horizontal="center" vertical="center" textRotation="255"/>
    </xf>
    <xf numFmtId="0" fontId="5" fillId="0" borderId="43" xfId="0" applyNumberFormat="1" applyFont="1" applyFill="1" applyBorder="1" applyAlignment="1">
      <alignment horizontal="center" vertical="center" textRotation="255"/>
    </xf>
    <xf numFmtId="0" fontId="5" fillId="0" borderId="38" xfId="0" applyNumberFormat="1" applyFont="1" applyFill="1" applyBorder="1" applyAlignment="1">
      <alignment horizontal="center" vertical="center" textRotation="255"/>
    </xf>
    <xf numFmtId="0" fontId="5" fillId="0" borderId="46" xfId="0" applyNumberFormat="1" applyFont="1" applyFill="1" applyBorder="1" applyAlignment="1">
      <alignment horizontal="center" vertical="center" textRotation="255"/>
    </xf>
    <xf numFmtId="0" fontId="64" fillId="0" borderId="31" xfId="0" applyNumberFormat="1" applyFont="1" applyFill="1" applyBorder="1" applyAlignment="1">
      <alignment horizontal="center" vertical="center"/>
    </xf>
    <xf numFmtId="0" fontId="64" fillId="0" borderId="30" xfId="0" applyNumberFormat="1" applyFont="1" applyFill="1" applyBorder="1" applyAlignment="1">
      <alignment horizontal="center" vertical="center"/>
    </xf>
    <xf numFmtId="0" fontId="64" fillId="0" borderId="44" xfId="0" applyNumberFormat="1" applyFont="1" applyFill="1" applyBorder="1" applyAlignment="1">
      <alignment horizontal="center" vertical="center"/>
    </xf>
    <xf numFmtId="0" fontId="65" fillId="0" borderId="64" xfId="0" applyNumberFormat="1" applyFont="1" applyFill="1" applyBorder="1" applyAlignment="1">
      <alignment horizontal="center" vertical="center"/>
    </xf>
    <xf numFmtId="0" fontId="65" fillId="0" borderId="65" xfId="0" applyNumberFormat="1" applyFont="1" applyFill="1" applyBorder="1" applyAlignment="1">
      <alignment horizontal="center" vertical="center"/>
    </xf>
    <xf numFmtId="0" fontId="65" fillId="0" borderId="66"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0" fontId="0" fillId="0" borderId="73"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74" xfId="0" applyFont="1" applyFill="1" applyBorder="1" applyAlignment="1">
      <alignment horizontal="center" vertical="center"/>
    </xf>
    <xf numFmtId="0" fontId="60" fillId="0" borderId="10" xfId="0" applyFont="1" applyFill="1" applyBorder="1" applyAlignment="1">
      <alignment horizontal="center" vertical="center"/>
    </xf>
    <xf numFmtId="0" fontId="5" fillId="0" borderId="69" xfId="0" applyNumberFormat="1"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44" xfId="0" applyNumberFormat="1" applyFont="1" applyFill="1" applyBorder="1" applyAlignment="1">
      <alignment horizontal="center" vertical="center"/>
    </xf>
    <xf numFmtId="0" fontId="5" fillId="0" borderId="70" xfId="0" applyNumberFormat="1" applyFont="1" applyFill="1" applyBorder="1" applyAlignment="1">
      <alignment horizontal="center" vertical="center"/>
    </xf>
    <xf numFmtId="0" fontId="5" fillId="0" borderId="62" xfId="0" applyNumberFormat="1" applyFont="1" applyFill="1" applyBorder="1" applyAlignment="1">
      <alignment horizontal="center" vertical="center"/>
    </xf>
    <xf numFmtId="0" fontId="5" fillId="0" borderId="63" xfId="0" applyNumberFormat="1" applyFont="1" applyFill="1" applyBorder="1" applyAlignment="1">
      <alignment horizontal="center" vertical="center"/>
    </xf>
    <xf numFmtId="0" fontId="5" fillId="0" borderId="71" xfId="0" applyNumberFormat="1" applyFont="1" applyFill="1" applyBorder="1" applyAlignment="1">
      <alignment horizontal="center"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0" fontId="5" fillId="0" borderId="72" xfId="0" applyNumberFormat="1" applyFont="1" applyFill="1" applyBorder="1" applyAlignment="1">
      <alignment horizontal="center" vertical="center"/>
    </xf>
    <xf numFmtId="0" fontId="5" fillId="0" borderId="46" xfId="0" applyNumberFormat="1" applyFont="1" applyFill="1" applyBorder="1" applyAlignment="1">
      <alignment horizontal="center" vertical="center"/>
    </xf>
    <xf numFmtId="0" fontId="65" fillId="0" borderId="31" xfId="0" applyFont="1" applyFill="1" applyBorder="1" applyAlignment="1">
      <alignment vertical="center" wrapText="1"/>
    </xf>
    <xf numFmtId="0" fontId="65" fillId="0" borderId="30" xfId="0" applyFont="1" applyFill="1" applyBorder="1" applyAlignment="1">
      <alignment vertical="center" wrapText="1"/>
    </xf>
    <xf numFmtId="0" fontId="65" fillId="0" borderId="44" xfId="0" applyFont="1" applyFill="1" applyBorder="1" applyAlignment="1">
      <alignment vertical="center" wrapText="1"/>
    </xf>
    <xf numFmtId="0" fontId="65" fillId="0" borderId="38" xfId="0" applyFont="1" applyFill="1" applyBorder="1" applyAlignment="1">
      <alignment vertical="center" wrapText="1"/>
    </xf>
    <xf numFmtId="0" fontId="65" fillId="0" borderId="10" xfId="0" applyFont="1" applyFill="1" applyBorder="1" applyAlignment="1">
      <alignment vertical="center" wrapText="1"/>
    </xf>
    <xf numFmtId="0" fontId="65" fillId="0" borderId="46" xfId="0" applyFont="1" applyFill="1" applyBorder="1" applyAlignment="1">
      <alignment vertical="center" wrapText="1"/>
    </xf>
    <xf numFmtId="0" fontId="59" fillId="0" borderId="17" xfId="0" applyFont="1" applyFill="1" applyBorder="1" applyAlignment="1">
      <alignment vertical="center"/>
    </xf>
    <xf numFmtId="0" fontId="59" fillId="0" borderId="0" xfId="0" applyFont="1" applyFill="1" applyBorder="1" applyAlignment="1">
      <alignment vertical="center"/>
    </xf>
    <xf numFmtId="0" fontId="59" fillId="0" borderId="43" xfId="0" applyFont="1" applyFill="1" applyBorder="1" applyAlignment="1">
      <alignment vertical="center"/>
    </xf>
    <xf numFmtId="0" fontId="64" fillId="0" borderId="10" xfId="0" applyFont="1" applyFill="1" applyBorder="1" applyAlignment="1">
      <alignment horizontal="left" vertical="center"/>
    </xf>
    <xf numFmtId="0" fontId="65" fillId="0" borderId="24" xfId="0" applyNumberFormat="1" applyFont="1" applyFill="1" applyBorder="1" applyAlignment="1">
      <alignment horizontal="left" vertical="center"/>
    </xf>
    <xf numFmtId="0" fontId="65" fillId="0" borderId="52" xfId="0" applyNumberFormat="1" applyFont="1" applyFill="1" applyBorder="1" applyAlignment="1">
      <alignment horizontal="left" vertical="center"/>
    </xf>
    <xf numFmtId="0" fontId="60" fillId="0" borderId="27"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52" xfId="0" applyFont="1" applyFill="1" applyBorder="1" applyAlignment="1">
      <alignment horizontal="left" vertical="center" wrapText="1"/>
    </xf>
    <xf numFmtId="180" fontId="31" fillId="0" borderId="23" xfId="51" applyNumberFormat="1" applyFont="1" applyFill="1" applyBorder="1" applyAlignment="1">
      <alignment horizontal="right" vertical="center"/>
    </xf>
    <xf numFmtId="180" fontId="31" fillId="0" borderId="23" xfId="52" applyNumberFormat="1" applyFont="1" applyFill="1" applyBorder="1" applyAlignment="1">
      <alignment horizontal="right" vertical="center"/>
    </xf>
    <xf numFmtId="180" fontId="31" fillId="20" borderId="23" xfId="51" applyNumberFormat="1" applyFont="1" applyFill="1" applyBorder="1" applyAlignment="1" applyProtection="1">
      <alignment horizontal="right" vertical="center"/>
      <protection locked="0"/>
    </xf>
    <xf numFmtId="180" fontId="31" fillId="20" borderId="23" xfId="52" applyNumberFormat="1" applyFont="1" applyFill="1" applyBorder="1" applyAlignment="1" applyProtection="1">
      <alignment horizontal="right" vertical="center"/>
      <protection locked="0"/>
    </xf>
    <xf numFmtId="180" fontId="31" fillId="0" borderId="27" xfId="51" applyNumberFormat="1" applyFont="1" applyFill="1" applyBorder="1" applyAlignment="1">
      <alignment horizontal="center" vertical="center"/>
    </xf>
    <xf numFmtId="180" fontId="31" fillId="0" borderId="52" xfId="51" applyNumberFormat="1" applyFont="1" applyFill="1" applyBorder="1" applyAlignment="1">
      <alignment horizontal="center" vertical="center"/>
    </xf>
    <xf numFmtId="0" fontId="31" fillId="0" borderId="23" xfId="51" applyFont="1" applyFill="1" applyBorder="1" applyAlignment="1">
      <alignment horizontal="center" vertical="center"/>
    </xf>
    <xf numFmtId="0" fontId="31" fillId="0" borderId="10" xfId="51" applyFont="1" applyFill="1" applyBorder="1" applyAlignment="1">
      <alignment horizontal="center" vertical="center"/>
    </xf>
    <xf numFmtId="0" fontId="32" fillId="0" borderId="0" xfId="51" applyFont="1" applyFill="1" applyBorder="1" applyAlignment="1">
      <alignment horizontal="center" vertical="center"/>
    </xf>
    <xf numFmtId="176" fontId="31" fillId="0" borderId="23" xfId="51" applyNumberFormat="1" applyFont="1" applyFill="1" applyBorder="1" applyAlignment="1">
      <alignment horizontal="center" vertical="center"/>
    </xf>
    <xf numFmtId="178" fontId="31" fillId="21" borderId="23" xfId="51" applyNumberFormat="1" applyFont="1" applyFill="1" applyBorder="1" applyAlignment="1">
      <alignment horizontal="center" vertical="center"/>
    </xf>
    <xf numFmtId="0" fontId="31" fillId="20" borderId="27" xfId="51" applyFont="1" applyFill="1" applyBorder="1" applyAlignment="1" applyProtection="1">
      <alignment horizontal="center" vertical="center"/>
      <protection locked="0"/>
    </xf>
    <xf numFmtId="0" fontId="31" fillId="20" borderId="52" xfId="51" applyFont="1" applyFill="1" applyBorder="1" applyAlignment="1" applyProtection="1">
      <alignment horizontal="center" vertical="center"/>
      <protection locked="0"/>
    </xf>
    <xf numFmtId="180" fontId="31" fillId="0" borderId="23" xfId="51" applyNumberFormat="1" applyFont="1" applyFill="1" applyBorder="1" applyAlignment="1">
      <alignment horizontal="center" vertical="center"/>
    </xf>
    <xf numFmtId="0" fontId="31" fillId="0" borderId="0" xfId="51" applyFont="1" applyFill="1" applyBorder="1" applyAlignment="1">
      <alignment horizontal="center" vertical="center"/>
    </xf>
    <xf numFmtId="180" fontId="31" fillId="0" borderId="27" xfId="51" applyNumberFormat="1" applyFont="1" applyFill="1" applyBorder="1" applyAlignment="1">
      <alignment horizontal="right" vertical="center"/>
    </xf>
    <xf numFmtId="180" fontId="31" fillId="0" borderId="52" xfId="51" applyNumberFormat="1" applyFont="1" applyFill="1" applyBorder="1" applyAlignment="1">
      <alignment horizontal="right" vertical="center"/>
    </xf>
    <xf numFmtId="0" fontId="32" fillId="21" borderId="0" xfId="51" applyFont="1" applyFill="1" applyBorder="1" applyAlignment="1" applyProtection="1">
      <alignment horizontal="left" vertical="center" wrapText="1"/>
      <protection locked="0"/>
    </xf>
    <xf numFmtId="0" fontId="32" fillId="0" borderId="0" xfId="51" applyFont="1" applyFill="1" applyBorder="1" applyAlignment="1">
      <alignment horizontal="center" vertical="center" wrapText="1"/>
    </xf>
    <xf numFmtId="180" fontId="31" fillId="20" borderId="27" xfId="51" applyNumberFormat="1" applyFont="1" applyFill="1" applyBorder="1" applyAlignment="1" applyProtection="1">
      <alignment horizontal="right" vertical="center"/>
      <protection locked="0"/>
    </xf>
    <xf numFmtId="180" fontId="31" fillId="20" borderId="52" xfId="51" applyNumberFormat="1" applyFont="1" applyFill="1" applyBorder="1" applyAlignment="1" applyProtection="1">
      <alignment horizontal="right" vertical="center"/>
      <protection locked="0"/>
    </xf>
    <xf numFmtId="0" fontId="32" fillId="21" borderId="0" xfId="51" applyFont="1" applyFill="1" applyBorder="1" applyAlignment="1" applyProtection="1">
      <alignment horizontal="center" vertical="center" wrapText="1"/>
      <protection locked="0"/>
    </xf>
    <xf numFmtId="1" fontId="27" fillId="0" borderId="127" xfId="51" applyNumberFormat="1" applyFont="1" applyBorder="1" applyAlignment="1">
      <alignment horizontal="center" vertical="center" wrapText="1"/>
    </xf>
    <xf numFmtId="1" fontId="27" fillId="0" borderId="126" xfId="51" applyNumberFormat="1" applyFont="1" applyBorder="1" applyAlignment="1">
      <alignment horizontal="center" vertical="center" wrapText="1"/>
    </xf>
    <xf numFmtId="0" fontId="27" fillId="20" borderId="92" xfId="51" applyFont="1" applyFill="1" applyBorder="1" applyAlignment="1" applyProtection="1">
      <alignment horizontal="left" vertical="center" wrapText="1"/>
      <protection locked="0"/>
    </xf>
    <xf numFmtId="0" fontId="27" fillId="20" borderId="30" xfId="51" applyFont="1" applyFill="1" applyBorder="1" applyAlignment="1" applyProtection="1">
      <alignment horizontal="left" vertical="center" wrapText="1"/>
      <protection locked="0"/>
    </xf>
    <xf numFmtId="0" fontId="27" fillId="20" borderId="93" xfId="51" applyFont="1" applyFill="1" applyBorder="1" applyAlignment="1" applyProtection="1">
      <alignment horizontal="left" vertical="center" wrapText="1"/>
      <protection locked="0"/>
    </xf>
    <xf numFmtId="0" fontId="27" fillId="20" borderId="40" xfId="51" applyFont="1" applyFill="1" applyBorder="1" applyAlignment="1" applyProtection="1">
      <alignment horizontal="left" vertical="center" wrapText="1"/>
      <protection locked="0"/>
    </xf>
    <xf numFmtId="0" fontId="27" fillId="20" borderId="0" xfId="51" applyFont="1" applyFill="1" applyBorder="1" applyAlignment="1" applyProtection="1">
      <alignment horizontal="left" vertical="center" wrapText="1"/>
      <protection locked="0"/>
    </xf>
    <xf numFmtId="0" fontId="27" fillId="20" borderId="41" xfId="51" applyFont="1" applyFill="1" applyBorder="1" applyAlignment="1" applyProtection="1">
      <alignment horizontal="left" vertical="center" wrapText="1"/>
      <protection locked="0"/>
    </xf>
    <xf numFmtId="179" fontId="27" fillId="0" borderId="119" xfId="51" applyNumberFormat="1" applyFont="1" applyBorder="1" applyAlignment="1">
      <alignment horizontal="center" vertical="center" wrapText="1"/>
    </xf>
    <xf numFmtId="179" fontId="27" fillId="0" borderId="115" xfId="51" applyNumberFormat="1" applyFont="1" applyBorder="1" applyAlignment="1">
      <alignment horizontal="center" vertical="center" wrapText="1"/>
    </xf>
    <xf numFmtId="179" fontId="27" fillId="0" borderId="120" xfId="51" applyNumberFormat="1" applyFont="1" applyBorder="1" applyAlignment="1">
      <alignment horizontal="center" vertical="center" wrapText="1"/>
    </xf>
    <xf numFmtId="0" fontId="27" fillId="0" borderId="32" xfId="51" applyFont="1" applyBorder="1" applyAlignment="1">
      <alignment horizontal="center" vertical="center"/>
    </xf>
    <xf numFmtId="0" fontId="27" fillId="0" borderId="36" xfId="51" applyFont="1" applyBorder="1" applyAlignment="1">
      <alignment horizontal="center" vertical="center"/>
    </xf>
    <xf numFmtId="0" fontId="27" fillId="18" borderId="92" xfId="51" applyFont="1" applyFill="1" applyBorder="1" applyAlignment="1" applyProtection="1">
      <alignment horizontal="center" vertical="center" shrinkToFit="1"/>
      <protection locked="0"/>
    </xf>
    <xf numFmtId="0" fontId="27" fillId="18" borderId="44" xfId="51" applyFont="1" applyFill="1" applyBorder="1" applyAlignment="1" applyProtection="1">
      <alignment horizontal="center" vertical="center" shrinkToFit="1"/>
      <protection locked="0"/>
    </xf>
    <xf numFmtId="0" fontId="27" fillId="18" borderId="97" xfId="51" applyFont="1" applyFill="1" applyBorder="1" applyAlignment="1" applyProtection="1">
      <alignment horizontal="center" vertical="center" shrinkToFit="1"/>
      <protection locked="0"/>
    </xf>
    <xf numFmtId="0" fontId="27" fillId="18" borderId="46" xfId="51" applyFont="1" applyFill="1" applyBorder="1" applyAlignment="1" applyProtection="1">
      <alignment horizontal="center" vertical="center" shrinkToFit="1"/>
      <protection locked="0"/>
    </xf>
    <xf numFmtId="0" fontId="27" fillId="18" borderId="31" xfId="51" applyFont="1" applyFill="1" applyBorder="1" applyAlignment="1" applyProtection="1">
      <alignment horizontal="center" vertical="center" wrapText="1"/>
      <protection locked="0"/>
    </xf>
    <xf numFmtId="0" fontId="27" fillId="18" borderId="44" xfId="51" applyFont="1" applyFill="1" applyBorder="1" applyAlignment="1" applyProtection="1">
      <alignment horizontal="center" vertical="center" wrapText="1"/>
      <protection locked="0"/>
    </xf>
    <xf numFmtId="0" fontId="27" fillId="18" borderId="38" xfId="51" applyFont="1" applyFill="1" applyBorder="1" applyAlignment="1" applyProtection="1">
      <alignment horizontal="center" vertical="center" wrapText="1"/>
      <protection locked="0"/>
    </xf>
    <xf numFmtId="0" fontId="27" fillId="18" borderId="46" xfId="51" applyFont="1" applyFill="1" applyBorder="1" applyAlignment="1" applyProtection="1">
      <alignment horizontal="center" vertical="center" wrapText="1"/>
      <protection locked="0"/>
    </xf>
    <xf numFmtId="0" fontId="27" fillId="18" borderId="31" xfId="51" applyFont="1" applyFill="1" applyBorder="1" applyAlignment="1" applyProtection="1">
      <alignment horizontal="center" vertical="center" shrinkToFit="1"/>
      <protection locked="0"/>
    </xf>
    <xf numFmtId="0" fontId="27" fillId="18" borderId="30" xfId="51" applyFont="1" applyFill="1" applyBorder="1" applyAlignment="1" applyProtection="1">
      <alignment horizontal="center" vertical="center" shrinkToFit="1"/>
      <protection locked="0"/>
    </xf>
    <xf numFmtId="0" fontId="27" fillId="18" borderId="38" xfId="51" applyFont="1" applyFill="1" applyBorder="1" applyAlignment="1" applyProtection="1">
      <alignment horizontal="center" vertical="center" shrinkToFit="1"/>
      <protection locked="0"/>
    </xf>
    <xf numFmtId="0" fontId="27" fillId="18" borderId="10" xfId="51" applyFont="1" applyFill="1" applyBorder="1" applyAlignment="1" applyProtection="1">
      <alignment horizontal="center" vertical="center" shrinkToFit="1"/>
      <protection locked="0"/>
    </xf>
    <xf numFmtId="0" fontId="27" fillId="20" borderId="27" xfId="51" applyFont="1" applyFill="1" applyBorder="1" applyAlignment="1" applyProtection="1">
      <alignment horizontal="center" vertical="center" shrinkToFit="1"/>
      <protection locked="0"/>
    </xf>
    <xf numFmtId="0" fontId="27" fillId="20" borderId="24" xfId="51" applyFont="1" applyFill="1" applyBorder="1" applyAlignment="1" applyProtection="1">
      <alignment horizontal="center" vertical="center" shrinkToFit="1"/>
      <protection locked="0"/>
    </xf>
    <xf numFmtId="0" fontId="27" fillId="20" borderId="52" xfId="51" applyFont="1" applyFill="1" applyBorder="1" applyAlignment="1" applyProtection="1">
      <alignment horizontal="center" vertical="center" shrinkToFit="1"/>
      <protection locked="0"/>
    </xf>
    <xf numFmtId="0" fontId="27" fillId="0" borderId="125" xfId="51" applyFont="1" applyBorder="1" applyAlignment="1">
      <alignment horizontal="center" vertical="center" wrapText="1"/>
    </xf>
    <xf numFmtId="0" fontId="27" fillId="0" borderId="126" xfId="51" applyFont="1" applyBorder="1" applyAlignment="1">
      <alignment horizontal="center" vertical="center" wrapText="1"/>
    </xf>
    <xf numFmtId="0" fontId="27" fillId="18" borderId="40" xfId="51" applyFont="1" applyFill="1" applyBorder="1" applyAlignment="1" applyProtection="1">
      <alignment horizontal="center" vertical="center" shrinkToFit="1"/>
      <protection locked="0"/>
    </xf>
    <xf numFmtId="0" fontId="27" fillId="18" borderId="43" xfId="51" applyFont="1" applyFill="1" applyBorder="1" applyAlignment="1" applyProtection="1">
      <alignment horizontal="center" vertical="center" shrinkToFit="1"/>
      <protection locked="0"/>
    </xf>
    <xf numFmtId="0" fontId="27" fillId="18" borderId="17" xfId="51" applyFont="1" applyFill="1" applyBorder="1" applyAlignment="1" applyProtection="1">
      <alignment horizontal="center" vertical="center" wrapText="1"/>
      <protection locked="0"/>
    </xf>
    <xf numFmtId="0" fontId="27" fillId="18" borderId="43" xfId="51" applyFont="1" applyFill="1" applyBorder="1" applyAlignment="1" applyProtection="1">
      <alignment horizontal="center" vertical="center" wrapText="1"/>
      <protection locked="0"/>
    </xf>
    <xf numFmtId="0" fontId="27" fillId="18" borderId="17" xfId="51" applyFont="1" applyFill="1" applyBorder="1" applyAlignment="1" applyProtection="1">
      <alignment horizontal="center" vertical="center" shrinkToFit="1"/>
      <protection locked="0"/>
    </xf>
    <xf numFmtId="0" fontId="27" fillId="18" borderId="0" xfId="51" applyFont="1" applyFill="1" applyBorder="1" applyAlignment="1" applyProtection="1">
      <alignment horizontal="center" vertical="center" shrinkToFit="1"/>
      <protection locked="0"/>
    </xf>
    <xf numFmtId="0" fontId="27" fillId="20" borderId="22" xfId="51" applyFont="1" applyFill="1" applyBorder="1" applyAlignment="1" applyProtection="1">
      <alignment horizontal="center" vertical="center" shrinkToFit="1"/>
      <protection locked="0"/>
    </xf>
    <xf numFmtId="0" fontId="27" fillId="20" borderId="20" xfId="51" applyFont="1" applyFill="1" applyBorder="1" applyAlignment="1" applyProtection="1">
      <alignment horizontal="center" vertical="center" shrinkToFit="1"/>
      <protection locked="0"/>
    </xf>
    <xf numFmtId="0" fontId="27" fillId="20" borderId="96" xfId="51" applyFont="1" applyFill="1" applyBorder="1" applyAlignment="1" applyProtection="1">
      <alignment horizontal="center" vertical="center" shrinkToFit="1"/>
      <protection locked="0"/>
    </xf>
    <xf numFmtId="0" fontId="27" fillId="0" borderId="110" xfId="51" applyFont="1" applyBorder="1" applyAlignment="1">
      <alignment horizontal="center" vertical="center" wrapText="1"/>
    </xf>
    <xf numFmtId="0" fontId="27" fillId="0" borderId="111" xfId="51" applyFont="1" applyBorder="1" applyAlignment="1">
      <alignment horizontal="center" vertical="center" wrapText="1"/>
    </xf>
    <xf numFmtId="0" fontId="27" fillId="0" borderId="103" xfId="51" applyFont="1" applyBorder="1" applyAlignment="1">
      <alignment horizontal="center" vertical="center"/>
    </xf>
    <xf numFmtId="0" fontId="27" fillId="0" borderId="28" xfId="51" applyFont="1" applyBorder="1" applyAlignment="1">
      <alignment horizontal="center" vertical="center"/>
    </xf>
    <xf numFmtId="0" fontId="27" fillId="0" borderId="102" xfId="51" applyFont="1" applyBorder="1" applyAlignment="1">
      <alignment horizontal="center" vertical="center"/>
    </xf>
    <xf numFmtId="0" fontId="27" fillId="0" borderId="90" xfId="51" applyFont="1" applyBorder="1" applyAlignment="1">
      <alignment horizontal="center" vertical="center" wrapText="1"/>
    </xf>
    <xf numFmtId="0" fontId="27" fillId="0" borderId="33" xfId="51" applyFont="1" applyBorder="1" applyAlignment="1">
      <alignment horizontal="center" vertical="center" wrapText="1"/>
    </xf>
    <xf numFmtId="0" fontId="27" fillId="0" borderId="40" xfId="51" applyFont="1" applyBorder="1" applyAlignment="1">
      <alignment horizontal="center" vertical="center" wrapText="1"/>
    </xf>
    <xf numFmtId="0" fontId="27" fillId="0" borderId="43" xfId="51" applyFont="1" applyBorder="1" applyAlignment="1">
      <alignment horizontal="center" vertical="center" wrapText="1"/>
    </xf>
    <xf numFmtId="0" fontId="27" fillId="0" borderId="105" xfId="51" applyFont="1" applyBorder="1" applyAlignment="1">
      <alignment horizontal="center" vertical="center" wrapText="1"/>
    </xf>
    <xf numFmtId="0" fontId="27" fillId="0" borderId="95" xfId="51" applyFont="1" applyBorder="1" applyAlignment="1">
      <alignment horizontal="center" vertical="center" wrapText="1"/>
    </xf>
    <xf numFmtId="0" fontId="31" fillId="0" borderId="11" xfId="51" applyFont="1" applyBorder="1" applyAlignment="1">
      <alignment horizontal="center" vertical="center" wrapText="1"/>
    </xf>
    <xf numFmtId="0" fontId="31" fillId="0" borderId="33" xfId="51" applyFont="1" applyBorder="1" applyAlignment="1">
      <alignment horizontal="center" vertical="center" wrapText="1"/>
    </xf>
    <xf numFmtId="0" fontId="31" fillId="0" borderId="17" xfId="51" applyFont="1" applyBorder="1" applyAlignment="1">
      <alignment horizontal="center" vertical="center" wrapText="1"/>
    </xf>
    <xf numFmtId="0" fontId="31" fillId="0" borderId="43" xfId="51" applyFont="1" applyBorder="1" applyAlignment="1">
      <alignment horizontal="center" vertical="center" wrapText="1"/>
    </xf>
    <xf numFmtId="0" fontId="31" fillId="0" borderId="42" xfId="51" applyFont="1" applyBorder="1" applyAlignment="1">
      <alignment horizontal="center" vertical="center" wrapText="1"/>
    </xf>
    <xf numFmtId="0" fontId="31" fillId="0" borderId="95" xfId="51" applyFont="1" applyBorder="1" applyAlignment="1">
      <alignment horizontal="center" vertical="center" wrapText="1"/>
    </xf>
    <xf numFmtId="0" fontId="27" fillId="0" borderId="11" xfId="51" applyFont="1" applyBorder="1" applyAlignment="1">
      <alignment horizontal="center" vertical="center" wrapText="1"/>
    </xf>
    <xf numFmtId="0" fontId="27" fillId="0" borderId="37" xfId="51" applyFont="1" applyBorder="1" applyAlignment="1">
      <alignment horizontal="center" vertical="center" wrapText="1"/>
    </xf>
    <xf numFmtId="0" fontId="27" fillId="0" borderId="17" xfId="51" applyFont="1" applyBorder="1" applyAlignment="1">
      <alignment horizontal="center" vertical="center" wrapText="1"/>
    </xf>
    <xf numFmtId="0" fontId="27" fillId="0" borderId="0" xfId="51" applyFont="1" applyBorder="1" applyAlignment="1">
      <alignment horizontal="center" vertical="center" wrapText="1"/>
    </xf>
    <xf numFmtId="0" fontId="27" fillId="0" borderId="42" xfId="51" applyFont="1" applyBorder="1" applyAlignment="1">
      <alignment horizontal="center" vertical="center" wrapText="1"/>
    </xf>
    <xf numFmtId="0" fontId="27" fillId="0" borderId="94" xfId="51" applyFont="1" applyBorder="1" applyAlignment="1">
      <alignment horizontal="center" vertical="center" wrapText="1"/>
    </xf>
    <xf numFmtId="0" fontId="27" fillId="0" borderId="37" xfId="51" quotePrefix="1" applyFont="1" applyBorder="1" applyAlignment="1">
      <alignment horizontal="center" vertical="center"/>
    </xf>
    <xf numFmtId="0" fontId="27" fillId="0" borderId="37" xfId="51" applyFont="1" applyBorder="1" applyAlignment="1">
      <alignment horizontal="center" vertical="center"/>
    </xf>
    <xf numFmtId="1" fontId="27" fillId="0" borderId="112" xfId="51" applyNumberFormat="1" applyFont="1" applyBorder="1" applyAlignment="1">
      <alignment horizontal="center" vertical="center" wrapText="1"/>
    </xf>
    <xf numFmtId="1" fontId="27" fillId="0" borderId="111" xfId="51" applyNumberFormat="1" applyFont="1" applyBorder="1" applyAlignment="1">
      <alignment horizontal="center" vertical="center" wrapText="1"/>
    </xf>
    <xf numFmtId="0" fontId="27" fillId="20" borderId="90" xfId="51" applyFont="1" applyFill="1" applyBorder="1" applyAlignment="1" applyProtection="1">
      <alignment horizontal="left" vertical="center" wrapText="1"/>
      <protection locked="0"/>
    </xf>
    <xf numFmtId="0" fontId="27" fillId="20" borderId="37" xfId="51" applyFont="1" applyFill="1" applyBorder="1" applyAlignment="1" applyProtection="1">
      <alignment horizontal="left" vertical="center" wrapText="1"/>
      <protection locked="0"/>
    </xf>
    <xf numFmtId="0" fontId="27" fillId="20" borderId="84" xfId="51" applyFont="1" applyFill="1" applyBorder="1" applyAlignment="1" applyProtection="1">
      <alignment horizontal="left" vertical="center" wrapText="1"/>
      <protection locked="0"/>
    </xf>
    <xf numFmtId="0" fontId="27" fillId="18" borderId="90" xfId="51" applyFont="1" applyFill="1" applyBorder="1" applyAlignment="1" applyProtection="1">
      <alignment horizontal="center" vertical="center" shrinkToFit="1"/>
      <protection locked="0"/>
    </xf>
    <xf numFmtId="0" fontId="27" fillId="18" borderId="33" xfId="51" applyFont="1" applyFill="1" applyBorder="1" applyAlignment="1" applyProtection="1">
      <alignment horizontal="center" vertical="center" shrinkToFit="1"/>
      <protection locked="0"/>
    </xf>
    <xf numFmtId="0" fontId="27" fillId="18" borderId="11" xfId="51" applyFont="1" applyFill="1" applyBorder="1" applyAlignment="1" applyProtection="1">
      <alignment horizontal="center" vertical="center" wrapText="1"/>
      <protection locked="0"/>
    </xf>
    <xf numFmtId="0" fontId="27" fillId="18" borderId="33" xfId="51" applyFont="1" applyFill="1" applyBorder="1" applyAlignment="1" applyProtection="1">
      <alignment horizontal="center" vertical="center" wrapText="1"/>
      <protection locked="0"/>
    </xf>
    <xf numFmtId="0" fontId="27" fillId="18" borderId="11" xfId="51" applyFont="1" applyFill="1" applyBorder="1" applyAlignment="1" applyProtection="1">
      <alignment horizontal="center" vertical="center" shrinkToFit="1"/>
      <protection locked="0"/>
    </xf>
    <xf numFmtId="0" fontId="27" fillId="18" borderId="37" xfId="51" applyFont="1" applyFill="1" applyBorder="1" applyAlignment="1" applyProtection="1">
      <alignment horizontal="center" vertical="center" shrinkToFit="1"/>
      <protection locked="0"/>
    </xf>
    <xf numFmtId="0" fontId="28" fillId="18" borderId="0" xfId="51" applyFont="1" applyFill="1" applyAlignment="1" applyProtection="1">
      <alignment horizontal="center" vertical="center" shrinkToFit="1"/>
      <protection locked="0"/>
    </xf>
    <xf numFmtId="0" fontId="28" fillId="19" borderId="0" xfId="51" applyFont="1" applyFill="1" applyAlignment="1" applyProtection="1">
      <alignment horizontal="center" vertical="center" shrinkToFit="1"/>
      <protection locked="0"/>
    </xf>
    <xf numFmtId="0" fontId="28" fillId="20" borderId="0" xfId="51" applyFont="1" applyFill="1" applyAlignment="1" applyProtection="1">
      <alignment horizontal="center" vertical="center"/>
      <protection locked="0"/>
    </xf>
    <xf numFmtId="0" fontId="28" fillId="0" borderId="0" xfId="51" applyFont="1" applyFill="1" applyAlignment="1">
      <alignment horizontal="center" vertical="center"/>
    </xf>
    <xf numFmtId="0" fontId="27" fillId="18" borderId="27" xfId="51" applyFont="1" applyFill="1" applyBorder="1" applyAlignment="1" applyProtection="1">
      <alignment horizontal="center" vertical="center"/>
      <protection locked="0"/>
    </xf>
    <xf numFmtId="0" fontId="27" fillId="19" borderId="24" xfId="51" applyFont="1" applyFill="1" applyBorder="1" applyAlignment="1" applyProtection="1">
      <alignment horizontal="center" vertical="center"/>
      <protection locked="0"/>
    </xf>
    <xf numFmtId="0" fontId="27" fillId="19" borderId="52" xfId="51" applyFont="1" applyFill="1" applyBorder="1" applyAlignment="1" applyProtection="1">
      <alignment horizontal="center" vertical="center"/>
      <protection locked="0"/>
    </xf>
    <xf numFmtId="0" fontId="32" fillId="0" borderId="104" xfId="51" applyFont="1" applyFill="1" applyBorder="1" applyAlignment="1">
      <alignment horizontal="center" vertical="center" wrapText="1"/>
    </xf>
    <xf numFmtId="0" fontId="32" fillId="0" borderId="84" xfId="51" applyFont="1" applyFill="1" applyBorder="1" applyAlignment="1">
      <alignment horizontal="center" vertical="center" wrapText="1"/>
    </xf>
    <xf numFmtId="0" fontId="32" fillId="0" borderId="47" xfId="51" applyFont="1" applyFill="1" applyBorder="1" applyAlignment="1">
      <alignment horizontal="center" vertical="center" wrapText="1"/>
    </xf>
    <xf numFmtId="0" fontId="32" fillId="0" borderId="41" xfId="51" applyFont="1" applyFill="1" applyBorder="1" applyAlignment="1">
      <alignment horizontal="center" vertical="center" wrapText="1"/>
    </xf>
    <xf numFmtId="0" fontId="32" fillId="0" borderId="106" xfId="51" applyFont="1" applyFill="1" applyBorder="1" applyAlignment="1">
      <alignment horizontal="center" vertical="center" wrapText="1"/>
    </xf>
    <xf numFmtId="0" fontId="32" fillId="0" borderId="88" xfId="51" applyFont="1" applyFill="1" applyBorder="1" applyAlignment="1">
      <alignment horizontal="center" vertical="center" wrapText="1"/>
    </xf>
    <xf numFmtId="0" fontId="32" fillId="0" borderId="90" xfId="51" applyFont="1" applyBorder="1" applyAlignment="1">
      <alignment horizontal="center" vertical="center" wrapText="1"/>
    </xf>
    <xf numFmtId="0" fontId="32" fillId="0" borderId="84" xfId="51" applyFont="1" applyBorder="1" applyAlignment="1">
      <alignment horizontal="center" vertical="center" wrapText="1"/>
    </xf>
    <xf numFmtId="0" fontId="32" fillId="0" borderId="40" xfId="51" applyFont="1" applyBorder="1" applyAlignment="1">
      <alignment horizontal="center" vertical="center" wrapText="1"/>
    </xf>
    <xf numFmtId="0" fontId="32" fillId="0" borderId="41" xfId="51" applyFont="1" applyBorder="1" applyAlignment="1">
      <alignment horizontal="center" vertical="center" wrapText="1"/>
    </xf>
    <xf numFmtId="0" fontId="32" fillId="0" borderId="105" xfId="51" applyFont="1" applyBorder="1" applyAlignment="1">
      <alignment horizontal="center" vertical="center" wrapText="1"/>
    </xf>
    <xf numFmtId="0" fontId="32" fillId="0" borderId="88" xfId="51" applyFont="1" applyBorder="1" applyAlignment="1">
      <alignment horizontal="center" vertical="center" wrapText="1"/>
    </xf>
    <xf numFmtId="0" fontId="27" fillId="0" borderId="84" xfId="51" applyFont="1" applyBorder="1" applyAlignment="1">
      <alignment horizontal="center" vertical="center" wrapText="1"/>
    </xf>
    <xf numFmtId="0" fontId="27" fillId="0" borderId="41" xfId="51" applyFont="1" applyBorder="1" applyAlignment="1">
      <alignment horizontal="center" vertical="center" wrapText="1"/>
    </xf>
    <xf numFmtId="0" fontId="27" fillId="0" borderId="88" xfId="51" applyFont="1" applyBorder="1" applyAlignment="1">
      <alignment horizontal="center" vertical="center" wrapText="1"/>
    </xf>
    <xf numFmtId="0" fontId="27" fillId="0" borderId="24" xfId="51" applyFont="1" applyFill="1" applyBorder="1" applyAlignment="1">
      <alignment horizontal="center" vertical="center"/>
    </xf>
    <xf numFmtId="0" fontId="27" fillId="0" borderId="85" xfId="51" applyFont="1" applyFill="1" applyBorder="1" applyAlignment="1">
      <alignment horizontal="center" vertical="center"/>
    </xf>
    <xf numFmtId="0" fontId="27" fillId="0" borderId="91" xfId="51" applyFont="1" applyFill="1" applyBorder="1" applyAlignment="1">
      <alignment horizontal="center" vertical="center"/>
    </xf>
    <xf numFmtId="0" fontId="27" fillId="20" borderId="27" xfId="51" applyFont="1" applyFill="1" applyBorder="1" applyAlignment="1" applyProtection="1">
      <alignment horizontal="center" vertical="center"/>
      <protection locked="0"/>
    </xf>
    <xf numFmtId="0" fontId="27" fillId="20" borderId="52" xfId="51" applyFont="1" applyFill="1" applyBorder="1" applyAlignment="1" applyProtection="1">
      <alignment horizontal="center" vertical="center"/>
      <protection locked="0"/>
    </xf>
    <xf numFmtId="0" fontId="27" fillId="21" borderId="27" xfId="51" applyFont="1" applyFill="1" applyBorder="1" applyAlignment="1" applyProtection="1">
      <alignment horizontal="center" vertical="center"/>
    </xf>
    <xf numFmtId="0" fontId="27" fillId="21" borderId="52" xfId="51" applyFont="1" applyFill="1" applyBorder="1" applyAlignment="1" applyProtection="1">
      <alignment horizontal="center" vertical="center"/>
    </xf>
    <xf numFmtId="0" fontId="44" fillId="21" borderId="23" xfId="51" applyFont="1" applyFill="1" applyBorder="1" applyAlignment="1" applyProtection="1">
      <alignment horizontal="center" vertical="center"/>
    </xf>
    <xf numFmtId="0" fontId="27" fillId="20" borderId="105" xfId="51" applyFont="1" applyFill="1" applyBorder="1" applyAlignment="1" applyProtection="1">
      <alignment horizontal="left" vertical="center" wrapText="1"/>
      <protection locked="0"/>
    </xf>
    <xf numFmtId="0" fontId="27" fillId="20" borderId="94" xfId="51" applyFont="1" applyFill="1" applyBorder="1" applyAlignment="1" applyProtection="1">
      <alignment horizontal="left" vertical="center" wrapText="1"/>
      <protection locked="0"/>
    </xf>
    <xf numFmtId="0" fontId="27" fillId="20" borderId="88" xfId="51" applyFont="1" applyFill="1" applyBorder="1" applyAlignment="1" applyProtection="1">
      <alignment horizontal="left" vertical="center" wrapText="1"/>
      <protection locked="0"/>
    </xf>
    <xf numFmtId="179" fontId="27" fillId="0" borderId="144" xfId="51" applyNumberFormat="1" applyFont="1" applyBorder="1" applyAlignment="1">
      <alignment horizontal="center" vertical="center" wrapText="1"/>
    </xf>
    <xf numFmtId="179" fontId="27" fillId="0" borderId="139" xfId="51" applyNumberFormat="1" applyFont="1" applyBorder="1" applyAlignment="1">
      <alignment horizontal="center" vertical="center" wrapText="1"/>
    </xf>
    <xf numFmtId="179" fontId="27" fillId="0" borderId="145" xfId="51" applyNumberFormat="1" applyFont="1" applyBorder="1" applyAlignment="1">
      <alignment horizontal="center" vertical="center" wrapText="1"/>
    </xf>
    <xf numFmtId="0" fontId="27" fillId="20" borderId="97" xfId="51" applyFont="1" applyFill="1" applyBorder="1" applyAlignment="1" applyProtection="1">
      <alignment horizontal="left" vertical="center" wrapText="1"/>
      <protection locked="0"/>
    </xf>
    <xf numFmtId="0" fontId="27" fillId="20" borderId="10" xfId="51" applyFont="1" applyFill="1" applyBorder="1" applyAlignment="1" applyProtection="1">
      <alignment horizontal="left" vertical="center" wrapText="1"/>
      <protection locked="0"/>
    </xf>
    <xf numFmtId="0" fontId="27" fillId="20" borderId="86" xfId="51" applyFont="1" applyFill="1" applyBorder="1" applyAlignment="1" applyProtection="1">
      <alignment horizontal="left" vertical="center" wrapText="1"/>
      <protection locked="0"/>
    </xf>
    <xf numFmtId="179" fontId="27" fillId="0" borderId="131" xfId="51" applyNumberFormat="1" applyFont="1" applyBorder="1" applyAlignment="1">
      <alignment horizontal="center" vertical="center" wrapText="1"/>
    </xf>
    <xf numFmtId="179" fontId="27" fillId="0" borderId="130" xfId="51" applyNumberFormat="1" applyFont="1" applyBorder="1" applyAlignment="1">
      <alignment horizontal="center" vertical="center" wrapText="1"/>
    </xf>
    <xf numFmtId="179" fontId="27" fillId="0" borderId="132" xfId="51" applyNumberFormat="1" applyFont="1" applyBorder="1" applyAlignment="1">
      <alignment horizontal="center" vertical="center" wrapText="1"/>
    </xf>
    <xf numFmtId="0" fontId="27" fillId="0" borderId="39" xfId="51" applyFont="1" applyBorder="1" applyAlignment="1">
      <alignment horizontal="center" vertical="center"/>
    </xf>
    <xf numFmtId="0" fontId="27" fillId="18" borderId="105" xfId="51" applyFont="1" applyFill="1" applyBorder="1" applyAlignment="1" applyProtection="1">
      <alignment horizontal="center" vertical="center" shrinkToFit="1"/>
      <protection locked="0"/>
    </xf>
    <xf numFmtId="0" fontId="27" fillId="18" borderId="95" xfId="51" applyFont="1" applyFill="1" applyBorder="1" applyAlignment="1" applyProtection="1">
      <alignment horizontal="center" vertical="center" shrinkToFit="1"/>
      <protection locked="0"/>
    </xf>
    <xf numFmtId="0" fontId="27" fillId="18" borderId="42" xfId="51" applyFont="1" applyFill="1" applyBorder="1" applyAlignment="1" applyProtection="1">
      <alignment horizontal="center" vertical="center" wrapText="1"/>
      <protection locked="0"/>
    </xf>
    <xf numFmtId="0" fontId="27" fillId="18" borderId="95" xfId="51" applyFont="1" applyFill="1" applyBorder="1" applyAlignment="1" applyProtection="1">
      <alignment horizontal="center" vertical="center" wrapText="1"/>
      <protection locked="0"/>
    </xf>
    <xf numFmtId="0" fontId="27" fillId="18" borderId="42" xfId="51" applyFont="1" applyFill="1" applyBorder="1" applyAlignment="1" applyProtection="1">
      <alignment horizontal="center" vertical="center" shrinkToFit="1"/>
      <protection locked="0"/>
    </xf>
    <xf numFmtId="0" fontId="27" fillId="18" borderId="94" xfId="51" applyFont="1" applyFill="1" applyBorder="1" applyAlignment="1" applyProtection="1">
      <alignment horizontal="center" vertical="center" shrinkToFit="1"/>
      <protection locked="0"/>
    </xf>
    <xf numFmtId="0" fontId="27" fillId="20" borderId="136" xfId="51" applyFont="1" applyFill="1" applyBorder="1" applyAlignment="1" applyProtection="1">
      <alignment horizontal="center" vertical="center" shrinkToFit="1"/>
      <protection locked="0"/>
    </xf>
    <xf numFmtId="0" fontId="27" fillId="20" borderId="14" xfId="51" applyFont="1" applyFill="1" applyBorder="1" applyAlignment="1" applyProtection="1">
      <alignment horizontal="center" vertical="center" shrinkToFit="1"/>
      <protection locked="0"/>
    </xf>
    <xf numFmtId="0" fontId="27" fillId="20" borderId="98" xfId="51" applyFont="1" applyFill="1" applyBorder="1" applyAlignment="1" applyProtection="1">
      <alignment horizontal="center" vertical="center" shrinkToFit="1"/>
      <protection locked="0"/>
    </xf>
    <xf numFmtId="0" fontId="32" fillId="21" borderId="23" xfId="49" applyFont="1" applyFill="1" applyBorder="1" applyAlignment="1">
      <alignment horizontal="left" vertical="center"/>
    </xf>
    <xf numFmtId="0" fontId="32" fillId="21" borderId="0" xfId="51" applyFont="1" applyFill="1" applyBorder="1" applyAlignment="1">
      <alignment horizontal="left" vertical="center" indent="1"/>
    </xf>
    <xf numFmtId="0" fontId="32" fillId="21" borderId="23" xfId="49" applyFont="1" applyFill="1" applyBorder="1" applyAlignment="1">
      <alignment horizontal="center" vertical="center"/>
    </xf>
    <xf numFmtId="0" fontId="3" fillId="21" borderId="89" xfId="49" applyFill="1" applyBorder="1" applyAlignment="1">
      <alignment horizontal="center" vertical="center"/>
    </xf>
    <xf numFmtId="0" fontId="3" fillId="21" borderId="39" xfId="49" applyFill="1" applyBorder="1" applyAlignment="1">
      <alignment horizontal="center" vertical="center"/>
    </xf>
    <xf numFmtId="0" fontId="57" fillId="0" borderId="0" xfId="0" applyNumberFormat="1" applyFont="1" applyFill="1" applyAlignment="1">
      <alignment horizontal="center" vertical="center"/>
    </xf>
    <xf numFmtId="0" fontId="75" fillId="0" borderId="0" xfId="0" applyFont="1" applyFill="1"/>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桁区切り 3" xfId="50" xr:uid="{00000000-0005-0000-0000-000021000000}"/>
    <cellStyle name="桁区切り 4" xfId="52" xr:uid="{00000000-0005-0000-0000-000022000000}"/>
    <cellStyle name="見出し 1 2" xfId="34" xr:uid="{00000000-0005-0000-0000-000023000000}"/>
    <cellStyle name="見出し 2 2" xfId="35" xr:uid="{00000000-0005-0000-0000-000024000000}"/>
    <cellStyle name="見出し 3 2" xfId="36" xr:uid="{00000000-0005-0000-0000-000025000000}"/>
    <cellStyle name="見出し 4 2" xfId="37" xr:uid="{00000000-0005-0000-0000-000026000000}"/>
    <cellStyle name="集計 2" xfId="38" xr:uid="{00000000-0005-0000-0000-000027000000}"/>
    <cellStyle name="出力 2" xfId="39" xr:uid="{00000000-0005-0000-0000-000028000000}"/>
    <cellStyle name="説明文 2" xfId="40" xr:uid="{00000000-0005-0000-0000-000029000000}"/>
    <cellStyle name="入力 2" xfId="41" xr:uid="{00000000-0005-0000-0000-00002A000000}"/>
    <cellStyle name="標準" xfId="0" builtinId="0"/>
    <cellStyle name="標準 2" xfId="42" xr:uid="{00000000-0005-0000-0000-00002C000000}"/>
    <cellStyle name="標準 2 2" xfId="43" xr:uid="{00000000-0005-0000-0000-00002D000000}"/>
    <cellStyle name="標準 2_1-1-1-4-3" xfId="44" xr:uid="{00000000-0005-0000-0000-00002E000000}"/>
    <cellStyle name="標準 3" xfId="45" xr:uid="{00000000-0005-0000-0000-00002F000000}"/>
    <cellStyle name="標準 3 2" xfId="46" xr:uid="{00000000-0005-0000-0000-000030000000}"/>
    <cellStyle name="標準 4" xfId="47" xr:uid="{00000000-0005-0000-0000-000031000000}"/>
    <cellStyle name="標準 5" xfId="49" xr:uid="{00000000-0005-0000-0000-000032000000}"/>
    <cellStyle name="標準 6" xfId="51" xr:uid="{00000000-0005-0000-0000-000033000000}"/>
    <cellStyle name="良い 2" xfId="48" xr:uid="{00000000-0005-0000-0000-000034000000}"/>
  </cellStyles>
  <dxfs count="113">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235883</xdr:colOff>
      <xdr:row>781</xdr:row>
      <xdr:rowOff>0</xdr:rowOff>
    </xdr:from>
    <xdr:to>
      <xdr:col>25</xdr:col>
      <xdr:colOff>0</xdr:colOff>
      <xdr:row>784</xdr:row>
      <xdr:rowOff>142875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415177" y="167303824"/>
          <a:ext cx="5490323" cy="613522"/>
        </a:xfrm>
        <a:prstGeom prst="foldedCorner">
          <a:avLst>
            <a:gd name="adj" fmla="val 12500"/>
          </a:avLst>
        </a:prstGeom>
        <a:solidFill>
          <a:schemeClr val="bg1"/>
        </a:solidFill>
        <a:ln w="9525">
          <a:solidFill>
            <a:srgbClr val="000000"/>
          </a:solidFill>
          <a:round/>
          <a:headEnd/>
          <a:tailEnd/>
        </a:ln>
      </xdr:spPr>
      <xdr:txBody>
        <a:bodyPr vertOverflow="clip" wrap="square" lIns="74295" tIns="8890" rIns="74295" bIns="8890" anchor="t" upright="1"/>
        <a:lstStyle/>
        <a:p>
          <a:pPr algn="l" rtl="0">
            <a:lnSpc>
              <a:spcPts val="1300"/>
            </a:lnSpc>
            <a:defRPr sz="1000"/>
          </a:pP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加算の算定要件を満たしていない場合、加算の取り下げが必要なケースがあります。</a:t>
          </a:r>
        </a:p>
        <a:p>
          <a:pPr algn="l" rtl="0">
            <a:lnSpc>
              <a:spcPts val="1200"/>
            </a:lnSpc>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　まずは、</a:t>
          </a:r>
          <a:r>
            <a:rPr lang="ja-JP" altLang="en-US" sz="1050" b="0" i="0" u="none" strike="noStrike" baseline="0">
              <a:solidFill>
                <a:srgbClr val="FF0000"/>
              </a:solidFill>
              <a:latin typeface="BIZ UDPゴシック" panose="020B0400000000000000" pitchFamily="50" charset="-128"/>
              <a:ea typeface="BIZ UDPゴシック" panose="020B0400000000000000" pitchFamily="50" charset="-128"/>
            </a:rPr>
            <a:t>小田原市高齢介護課</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にご相談ください。</a:t>
          </a:r>
          <a:endPar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49867</xdr:colOff>
      <xdr:row>779</xdr:row>
      <xdr:rowOff>126067</xdr:rowOff>
    </xdr:from>
    <xdr:to>
      <xdr:col>4</xdr:col>
      <xdr:colOff>86286</xdr:colOff>
      <xdr:row>781</xdr:row>
      <xdr:rowOff>125506</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229161" y="166892008"/>
          <a:ext cx="809625" cy="537322"/>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注意</a:t>
          </a:r>
          <a:endPar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285750</xdr:colOff>
      <xdr:row>35</xdr:row>
      <xdr:rowOff>57151</xdr:rowOff>
    </xdr:from>
    <xdr:to>
      <xdr:col>24</xdr:col>
      <xdr:colOff>209550</xdr:colOff>
      <xdr:row>38</xdr:row>
      <xdr:rowOff>28576</xdr:rowOff>
    </xdr:to>
    <xdr:sp macro="" textlink="">
      <xdr:nvSpPr>
        <xdr:cNvPr id="1055" name="AutoShape 31">
          <a:extLst>
            <a:ext uri="{FF2B5EF4-FFF2-40B4-BE49-F238E27FC236}">
              <a16:creationId xmlns:a16="http://schemas.microsoft.com/office/drawing/2014/main" id="{00000000-0008-0000-0000-00001F040000}"/>
            </a:ext>
          </a:extLst>
        </xdr:cNvPr>
        <xdr:cNvSpPr>
          <a:spLocks noChangeArrowheads="1"/>
        </xdr:cNvSpPr>
      </xdr:nvSpPr>
      <xdr:spPr bwMode="auto">
        <a:xfrm>
          <a:off x="466725" y="6096001"/>
          <a:ext cx="5476875" cy="666750"/>
        </a:xfrm>
        <a:prstGeom prst="foldedCorner">
          <a:avLst>
            <a:gd name="adj" fmla="val 12500"/>
          </a:avLst>
        </a:prstGeom>
        <a:solidFill>
          <a:srgbClr val="FFFFFF"/>
        </a:solidFill>
        <a:ln w="9525">
          <a:solidFill>
            <a:srgbClr val="000000"/>
          </a:solidFill>
          <a:round/>
          <a:headEnd/>
          <a:tailEnd/>
        </a:ln>
      </xdr:spPr>
      <xdr:txBody>
        <a:bodyPr vertOverflow="clip" wrap="square" lIns="75600" tIns="0" rIns="75600" bIns="0" anchor="b" anchorCtr="0" upright="1"/>
        <a:lstStyle/>
        <a:p>
          <a:pPr algn="ctr" rtl="0">
            <a:lnSpc>
              <a:spcPts val="15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以下の点検項目について、すべて○</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で記載してください。</a:t>
          </a:r>
        </a:p>
        <a:p>
          <a:pPr algn="ctr"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点検した結果</a:t>
          </a: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がついたところは基準等の違反となります。</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ctr" rtl="0">
            <a:lnSpc>
              <a:spcPts val="13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速やかに、改善を行ってください。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33375"/>
          <a:ext cx="13525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70</xdr:row>
      <xdr:rowOff>38100</xdr:rowOff>
    </xdr:from>
    <xdr:to>
      <xdr:col>15</xdr:col>
      <xdr:colOff>628650</xdr:colOff>
      <xdr:row>79</xdr:row>
      <xdr:rowOff>76200</xdr:rowOff>
    </xdr:to>
    <xdr:sp macro="" textlink="">
      <xdr:nvSpPr>
        <xdr:cNvPr id="3" name="正方形/長方形 2">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2</xdr:row>
      <xdr:rowOff>0</xdr:rowOff>
    </xdr:from>
    <xdr:to>
      <xdr:col>5</xdr:col>
      <xdr:colOff>800100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0195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H793"/>
  <sheetViews>
    <sheetView tabSelected="1" view="pageBreakPreview" zoomScale="130" zoomScaleNormal="100" zoomScaleSheetLayoutView="130" workbookViewId="0">
      <selection sqref="A1:AA1"/>
    </sheetView>
  </sheetViews>
  <sheetFormatPr defaultColWidth="3.5703125" defaultRowHeight="12.75" customHeight="1" x14ac:dyDescent="0.25"/>
  <cols>
    <col min="1" max="1" width="2.7109375" style="210" customWidth="1"/>
    <col min="2" max="2" width="4.5703125" style="210" customWidth="1"/>
    <col min="3" max="18" width="3.5703125" style="211" customWidth="1"/>
    <col min="19" max="22" width="3.5703125" style="209" customWidth="1"/>
    <col min="23" max="23" width="3.7109375" style="209" customWidth="1"/>
    <col min="24" max="24" width="3.5703125" style="209" customWidth="1"/>
    <col min="25" max="27" width="3.5703125" style="212" customWidth="1"/>
    <col min="28" max="16384" width="3.5703125" style="209"/>
  </cols>
  <sheetData>
    <row r="1" spans="1:27" ht="40.5" customHeight="1" x14ac:dyDescent="0.15">
      <c r="A1" s="880" t="s">
        <v>901</v>
      </c>
      <c r="B1" s="880"/>
      <c r="C1" s="880"/>
      <c r="D1" s="880"/>
      <c r="E1" s="880"/>
      <c r="F1" s="880"/>
      <c r="G1" s="880"/>
      <c r="H1" s="880"/>
      <c r="I1" s="880"/>
      <c r="J1" s="880"/>
      <c r="K1" s="880"/>
      <c r="L1" s="880"/>
      <c r="M1" s="880"/>
      <c r="N1" s="880"/>
      <c r="O1" s="880"/>
      <c r="P1" s="880"/>
      <c r="Q1" s="880"/>
      <c r="R1" s="880"/>
      <c r="S1" s="880"/>
      <c r="T1" s="880"/>
      <c r="U1" s="880"/>
      <c r="V1" s="880"/>
      <c r="W1" s="880"/>
      <c r="X1" s="880"/>
      <c r="Y1" s="880"/>
      <c r="Z1" s="880"/>
      <c r="AA1" s="880"/>
    </row>
    <row r="2" spans="1:27" ht="29.25" customHeight="1" x14ac:dyDescent="0.15">
      <c r="A2" s="639" t="s">
        <v>119</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row>
    <row r="3" spans="1:27" ht="12" customHeight="1" x14ac:dyDescent="0.15">
      <c r="A3" s="237"/>
      <c r="B3" s="237"/>
      <c r="C3" s="238"/>
      <c r="D3" s="238"/>
      <c r="E3" s="238"/>
      <c r="F3" s="238"/>
      <c r="G3" s="238"/>
      <c r="H3" s="238"/>
      <c r="I3" s="238"/>
      <c r="J3" s="238"/>
      <c r="K3" s="238"/>
      <c r="L3" s="238"/>
      <c r="M3" s="238"/>
      <c r="N3" s="238"/>
      <c r="O3" s="238"/>
      <c r="P3" s="238"/>
      <c r="Q3" s="238"/>
      <c r="R3" s="238"/>
      <c r="S3" s="238"/>
      <c r="T3" s="238"/>
      <c r="U3" s="239"/>
      <c r="V3" s="239"/>
      <c r="W3" s="306" t="s">
        <v>902</v>
      </c>
      <c r="X3" s="306"/>
      <c r="Y3" s="881"/>
      <c r="Z3" s="306"/>
      <c r="AA3" s="306"/>
    </row>
    <row r="4" spans="1:27" ht="12" customHeight="1" x14ac:dyDescent="0.25">
      <c r="A4" s="640" t="s">
        <v>4</v>
      </c>
      <c r="B4" s="641"/>
      <c r="C4" s="641"/>
      <c r="D4" s="641"/>
      <c r="E4" s="641"/>
      <c r="F4" s="641"/>
      <c r="G4" s="641"/>
      <c r="H4" s="241"/>
      <c r="I4" s="241"/>
      <c r="J4" s="242"/>
      <c r="K4" s="243" t="s">
        <v>31</v>
      </c>
      <c r="L4" s="243"/>
      <c r="M4" s="243"/>
      <c r="N4" s="243"/>
      <c r="O4" s="243"/>
      <c r="P4" s="243"/>
      <c r="Q4" s="243"/>
      <c r="R4" s="241"/>
      <c r="S4" s="241"/>
      <c r="T4" s="241"/>
      <c r="U4" s="244"/>
      <c r="V4" s="244"/>
      <c r="W4" s="244"/>
      <c r="X4" s="244"/>
      <c r="Y4" s="245"/>
      <c r="Z4" s="245"/>
      <c r="AA4" s="246"/>
    </row>
    <row r="5" spans="1:27" ht="12" customHeight="1" x14ac:dyDescent="0.15">
      <c r="A5" s="642" t="s">
        <v>280</v>
      </c>
      <c r="B5" s="643"/>
      <c r="C5" s="643"/>
      <c r="D5" s="643"/>
      <c r="E5" s="643"/>
      <c r="F5" s="643"/>
      <c r="G5" s="643"/>
      <c r="H5" s="643"/>
      <c r="I5" s="643"/>
      <c r="J5" s="644"/>
      <c r="K5" s="648"/>
      <c r="L5" s="649"/>
      <c r="M5" s="649"/>
      <c r="N5" s="649"/>
      <c r="O5" s="649"/>
      <c r="P5" s="649"/>
      <c r="Q5" s="649"/>
      <c r="R5" s="649"/>
      <c r="S5" s="649"/>
      <c r="T5" s="649"/>
      <c r="U5" s="649"/>
      <c r="V5" s="649"/>
      <c r="W5" s="649"/>
      <c r="X5" s="649"/>
      <c r="Y5" s="649"/>
      <c r="Z5" s="649"/>
      <c r="AA5" s="650"/>
    </row>
    <row r="6" spans="1:27" ht="12" customHeight="1" x14ac:dyDescent="0.15">
      <c r="A6" s="645"/>
      <c r="B6" s="646"/>
      <c r="C6" s="646"/>
      <c r="D6" s="646"/>
      <c r="E6" s="646"/>
      <c r="F6" s="646"/>
      <c r="G6" s="646"/>
      <c r="H6" s="646"/>
      <c r="I6" s="646"/>
      <c r="J6" s="647"/>
      <c r="K6" s="651"/>
      <c r="L6" s="652"/>
      <c r="M6" s="652"/>
      <c r="N6" s="652"/>
      <c r="O6" s="652"/>
      <c r="P6" s="652"/>
      <c r="Q6" s="652"/>
      <c r="R6" s="652"/>
      <c r="S6" s="652"/>
      <c r="T6" s="652"/>
      <c r="U6" s="652"/>
      <c r="V6" s="652"/>
      <c r="W6" s="652"/>
      <c r="X6" s="652"/>
      <c r="Y6" s="652"/>
      <c r="Z6" s="652"/>
      <c r="AA6" s="653"/>
    </row>
    <row r="7" spans="1:27" ht="12" customHeight="1" x14ac:dyDescent="0.15">
      <c r="A7" s="247"/>
      <c r="B7" s="247"/>
      <c r="C7" s="248"/>
      <c r="D7" s="248"/>
      <c r="E7" s="248"/>
      <c r="F7" s="248"/>
      <c r="G7" s="248"/>
      <c r="H7" s="248"/>
      <c r="I7" s="248"/>
      <c r="J7" s="248"/>
      <c r="K7" s="249"/>
      <c r="L7" s="249"/>
      <c r="M7" s="249"/>
      <c r="N7" s="249"/>
      <c r="O7" s="249"/>
      <c r="P7" s="249"/>
      <c r="Q7" s="249"/>
      <c r="R7" s="249"/>
      <c r="S7" s="249"/>
      <c r="T7" s="249"/>
      <c r="U7" s="249"/>
      <c r="V7" s="249"/>
      <c r="W7" s="249"/>
      <c r="X7" s="249"/>
      <c r="Y7" s="249"/>
      <c r="Z7" s="249"/>
      <c r="AA7" s="249"/>
    </row>
    <row r="8" spans="1:27" ht="12" customHeight="1" x14ac:dyDescent="0.15">
      <c r="A8" s="694" t="s">
        <v>36</v>
      </c>
      <c r="B8" s="594"/>
      <c r="C8" s="594"/>
      <c r="D8" s="594"/>
      <c r="E8" s="594"/>
      <c r="F8" s="695"/>
      <c r="G8" s="700"/>
      <c r="H8" s="701"/>
      <c r="I8" s="701"/>
      <c r="J8" s="701"/>
      <c r="K8" s="701"/>
      <c r="L8" s="701"/>
      <c r="M8" s="701"/>
      <c r="N8" s="701"/>
      <c r="O8" s="701"/>
      <c r="P8" s="701"/>
      <c r="Q8" s="701"/>
      <c r="R8" s="701"/>
      <c r="S8" s="701"/>
      <c r="T8" s="701"/>
      <c r="U8" s="701"/>
      <c r="V8" s="701"/>
      <c r="W8" s="701"/>
      <c r="X8" s="701"/>
      <c r="Y8" s="701"/>
      <c r="Z8" s="701"/>
      <c r="AA8" s="702"/>
    </row>
    <row r="9" spans="1:27" ht="12" customHeight="1" x14ac:dyDescent="0.15">
      <c r="A9" s="696"/>
      <c r="B9" s="697"/>
      <c r="C9" s="697"/>
      <c r="D9" s="697"/>
      <c r="E9" s="697"/>
      <c r="F9" s="698"/>
      <c r="G9" s="703"/>
      <c r="H9" s="704"/>
      <c r="I9" s="704"/>
      <c r="J9" s="704"/>
      <c r="K9" s="704"/>
      <c r="L9" s="704"/>
      <c r="M9" s="704"/>
      <c r="N9" s="704"/>
      <c r="O9" s="704"/>
      <c r="P9" s="704"/>
      <c r="Q9" s="704"/>
      <c r="R9" s="704"/>
      <c r="S9" s="704"/>
      <c r="T9" s="704"/>
      <c r="U9" s="704"/>
      <c r="V9" s="704"/>
      <c r="W9" s="704"/>
      <c r="X9" s="704"/>
      <c r="Y9" s="704"/>
      <c r="Z9" s="704"/>
      <c r="AA9" s="705"/>
    </row>
    <row r="10" spans="1:27" ht="12" customHeight="1" x14ac:dyDescent="0.15">
      <c r="A10" s="676" t="s">
        <v>37</v>
      </c>
      <c r="B10" s="677"/>
      <c r="C10" s="677"/>
      <c r="D10" s="677"/>
      <c r="E10" s="677"/>
      <c r="F10" s="678"/>
      <c r="G10" s="706"/>
      <c r="H10" s="707"/>
      <c r="I10" s="707"/>
      <c r="J10" s="707"/>
      <c r="K10" s="707"/>
      <c r="L10" s="707"/>
      <c r="M10" s="707"/>
      <c r="N10" s="707"/>
      <c r="O10" s="707"/>
      <c r="P10" s="707"/>
      <c r="Q10" s="707"/>
      <c r="R10" s="707"/>
      <c r="S10" s="707"/>
      <c r="T10" s="707"/>
      <c r="U10" s="707"/>
      <c r="V10" s="707"/>
      <c r="W10" s="707"/>
      <c r="X10" s="707"/>
      <c r="Y10" s="707"/>
      <c r="Z10" s="707"/>
      <c r="AA10" s="708"/>
    </row>
    <row r="11" spans="1:27" ht="12" customHeight="1" x14ac:dyDescent="0.15">
      <c r="A11" s="679"/>
      <c r="B11" s="680"/>
      <c r="C11" s="680"/>
      <c r="D11" s="680"/>
      <c r="E11" s="680"/>
      <c r="F11" s="681"/>
      <c r="G11" s="709"/>
      <c r="H11" s="646"/>
      <c r="I11" s="646"/>
      <c r="J11" s="646"/>
      <c r="K11" s="646"/>
      <c r="L11" s="646"/>
      <c r="M11" s="646"/>
      <c r="N11" s="646"/>
      <c r="O11" s="646"/>
      <c r="P11" s="646"/>
      <c r="Q11" s="646"/>
      <c r="R11" s="646"/>
      <c r="S11" s="646"/>
      <c r="T11" s="646"/>
      <c r="U11" s="646"/>
      <c r="V11" s="646"/>
      <c r="W11" s="646"/>
      <c r="X11" s="646"/>
      <c r="Y11" s="646"/>
      <c r="Z11" s="646"/>
      <c r="AA11" s="710"/>
    </row>
    <row r="12" spans="1:27" ht="12" customHeight="1" x14ac:dyDescent="0.25">
      <c r="A12" s="250" t="s">
        <v>3</v>
      </c>
      <c r="B12" s="237"/>
      <c r="C12" s="238"/>
      <c r="D12" s="238"/>
      <c r="E12" s="238"/>
      <c r="F12" s="238"/>
      <c r="G12" s="238"/>
      <c r="H12" s="238"/>
      <c r="I12" s="238"/>
      <c r="J12" s="238"/>
      <c r="K12" s="238"/>
      <c r="L12" s="238"/>
      <c r="M12" s="238"/>
      <c r="N12" s="238"/>
      <c r="O12" s="238"/>
      <c r="P12" s="238"/>
      <c r="Q12" s="238"/>
      <c r="R12" s="238"/>
      <c r="S12" s="238"/>
      <c r="T12" s="238"/>
      <c r="U12" s="239"/>
      <c r="V12" s="239"/>
      <c r="W12" s="239"/>
      <c r="X12" s="239"/>
      <c r="Y12" s="240"/>
      <c r="Z12" s="240"/>
      <c r="AA12" s="240"/>
    </row>
    <row r="13" spans="1:27" ht="12" customHeight="1" x14ac:dyDescent="0.15">
      <c r="A13" s="682" t="s">
        <v>5</v>
      </c>
      <c r="B13" s="683"/>
      <c r="C13" s="688" t="s">
        <v>32</v>
      </c>
      <c r="D13" s="689"/>
      <c r="E13" s="689"/>
      <c r="F13" s="689"/>
      <c r="G13" s="690"/>
      <c r="H13" s="600">
        <v>14</v>
      </c>
      <c r="I13" s="601"/>
      <c r="J13" s="601"/>
      <c r="K13" s="601"/>
      <c r="L13" s="601"/>
      <c r="M13" s="601"/>
      <c r="N13" s="601"/>
      <c r="O13" s="601"/>
      <c r="P13" s="601"/>
      <c r="Q13" s="601"/>
      <c r="R13" s="601"/>
      <c r="S13" s="601"/>
      <c r="T13" s="601"/>
      <c r="U13" s="601"/>
      <c r="V13" s="601"/>
      <c r="W13" s="601"/>
      <c r="X13" s="601"/>
      <c r="Y13" s="601"/>
      <c r="Z13" s="601"/>
      <c r="AA13" s="602"/>
    </row>
    <row r="14" spans="1:27" ht="12" customHeight="1" x14ac:dyDescent="0.15">
      <c r="A14" s="684"/>
      <c r="B14" s="685"/>
      <c r="C14" s="621" t="s">
        <v>6</v>
      </c>
      <c r="D14" s="622"/>
      <c r="E14" s="622"/>
      <c r="F14" s="622"/>
      <c r="G14" s="623"/>
      <c r="H14" s="603"/>
      <c r="I14" s="604"/>
      <c r="J14" s="604"/>
      <c r="K14" s="604"/>
      <c r="L14" s="604"/>
      <c r="M14" s="604"/>
      <c r="N14" s="604"/>
      <c r="O14" s="604"/>
      <c r="P14" s="604"/>
      <c r="Q14" s="604"/>
      <c r="R14" s="604"/>
      <c r="S14" s="604"/>
      <c r="T14" s="604"/>
      <c r="U14" s="604"/>
      <c r="V14" s="604"/>
      <c r="W14" s="604"/>
      <c r="X14" s="604"/>
      <c r="Y14" s="604"/>
      <c r="Z14" s="604"/>
      <c r="AA14" s="605"/>
    </row>
    <row r="15" spans="1:27" ht="9" customHeight="1" x14ac:dyDescent="0.15">
      <c r="A15" s="684"/>
      <c r="B15" s="685"/>
      <c r="C15" s="539" t="s">
        <v>8</v>
      </c>
      <c r="D15" s="540"/>
      <c r="E15" s="540"/>
      <c r="F15" s="540"/>
      <c r="G15" s="541"/>
      <c r="H15" s="659"/>
      <c r="I15" s="660"/>
      <c r="J15" s="660"/>
      <c r="K15" s="660"/>
      <c r="L15" s="660"/>
      <c r="M15" s="660"/>
      <c r="N15" s="660"/>
      <c r="O15" s="660"/>
      <c r="P15" s="660"/>
      <c r="Q15" s="660"/>
      <c r="R15" s="660"/>
      <c r="S15" s="660"/>
      <c r="T15" s="660"/>
      <c r="U15" s="660"/>
      <c r="V15" s="660"/>
      <c r="W15" s="660"/>
      <c r="X15" s="660"/>
      <c r="Y15" s="660"/>
      <c r="Z15" s="660"/>
      <c r="AA15" s="661"/>
    </row>
    <row r="16" spans="1:27" ht="9" customHeight="1" x14ac:dyDescent="0.15">
      <c r="A16" s="684"/>
      <c r="B16" s="685"/>
      <c r="C16" s="624"/>
      <c r="D16" s="625"/>
      <c r="E16" s="625"/>
      <c r="F16" s="625"/>
      <c r="G16" s="626"/>
      <c r="H16" s="662"/>
      <c r="I16" s="663"/>
      <c r="J16" s="663"/>
      <c r="K16" s="663"/>
      <c r="L16" s="663"/>
      <c r="M16" s="663"/>
      <c r="N16" s="663"/>
      <c r="O16" s="663"/>
      <c r="P16" s="663"/>
      <c r="Q16" s="663"/>
      <c r="R16" s="663"/>
      <c r="S16" s="663"/>
      <c r="T16" s="663"/>
      <c r="U16" s="663"/>
      <c r="V16" s="663"/>
      <c r="W16" s="663"/>
      <c r="X16" s="663"/>
      <c r="Y16" s="663"/>
      <c r="Z16" s="663"/>
      <c r="AA16" s="664"/>
    </row>
    <row r="17" spans="1:27" ht="12" customHeight="1" x14ac:dyDescent="0.15">
      <c r="A17" s="684"/>
      <c r="B17" s="685"/>
      <c r="C17" s="691" t="s">
        <v>9</v>
      </c>
      <c r="D17" s="692"/>
      <c r="E17" s="692"/>
      <c r="F17" s="692"/>
      <c r="G17" s="693"/>
      <c r="H17" s="665"/>
      <c r="I17" s="666"/>
      <c r="J17" s="666"/>
      <c r="K17" s="666"/>
      <c r="L17" s="666"/>
      <c r="M17" s="666"/>
      <c r="N17" s="666"/>
      <c r="O17" s="666"/>
      <c r="P17" s="666"/>
      <c r="Q17" s="666"/>
      <c r="R17" s="666"/>
      <c r="S17" s="666"/>
      <c r="T17" s="666"/>
      <c r="U17" s="666"/>
      <c r="V17" s="666"/>
      <c r="W17" s="666"/>
      <c r="X17" s="666"/>
      <c r="Y17" s="666"/>
      <c r="Z17" s="666"/>
      <c r="AA17" s="667"/>
    </row>
    <row r="18" spans="1:27" ht="12" customHeight="1" x14ac:dyDescent="0.15">
      <c r="A18" s="684"/>
      <c r="B18" s="685"/>
      <c r="C18" s="545"/>
      <c r="D18" s="546"/>
      <c r="E18" s="546"/>
      <c r="F18" s="546"/>
      <c r="G18" s="547"/>
      <c r="H18" s="668"/>
      <c r="I18" s="669"/>
      <c r="J18" s="669"/>
      <c r="K18" s="669"/>
      <c r="L18" s="669"/>
      <c r="M18" s="669"/>
      <c r="N18" s="669"/>
      <c r="O18" s="669"/>
      <c r="P18" s="669"/>
      <c r="Q18" s="669"/>
      <c r="R18" s="669"/>
      <c r="S18" s="669"/>
      <c r="T18" s="669"/>
      <c r="U18" s="669"/>
      <c r="V18" s="669"/>
      <c r="W18" s="669"/>
      <c r="X18" s="669"/>
      <c r="Y18" s="669"/>
      <c r="Z18" s="669"/>
      <c r="AA18" s="670"/>
    </row>
    <row r="19" spans="1:27" ht="12" customHeight="1" x14ac:dyDescent="0.15">
      <c r="A19" s="684"/>
      <c r="B19" s="685"/>
      <c r="C19" s="539" t="s">
        <v>2</v>
      </c>
      <c r="D19" s="540"/>
      <c r="E19" s="540"/>
      <c r="F19" s="540"/>
      <c r="G19" s="541"/>
      <c r="H19" s="474" t="s">
        <v>7</v>
      </c>
      <c r="I19" s="475"/>
      <c r="J19" s="475"/>
      <c r="K19" s="475"/>
      <c r="L19" s="475"/>
      <c r="M19" s="475"/>
      <c r="N19" s="475"/>
      <c r="O19" s="475"/>
      <c r="P19" s="475"/>
      <c r="Q19" s="475"/>
      <c r="R19" s="251"/>
      <c r="S19" s="251"/>
      <c r="T19" s="252"/>
      <c r="U19" s="252"/>
      <c r="V19" s="252"/>
      <c r="W19" s="252"/>
      <c r="X19" s="252"/>
      <c r="Y19" s="253"/>
      <c r="Z19" s="253"/>
      <c r="AA19" s="254"/>
    </row>
    <row r="20" spans="1:27" ht="12" customHeight="1" x14ac:dyDescent="0.15">
      <c r="A20" s="684"/>
      <c r="B20" s="685"/>
      <c r="C20" s="542"/>
      <c r="D20" s="543"/>
      <c r="E20" s="543"/>
      <c r="F20" s="543"/>
      <c r="G20" s="544"/>
      <c r="H20" s="627"/>
      <c r="I20" s="628"/>
      <c r="J20" s="628"/>
      <c r="K20" s="628"/>
      <c r="L20" s="628"/>
      <c r="M20" s="628"/>
      <c r="N20" s="628"/>
      <c r="O20" s="628"/>
      <c r="P20" s="628"/>
      <c r="Q20" s="628"/>
      <c r="R20" s="628"/>
      <c r="S20" s="628"/>
      <c r="T20" s="628"/>
      <c r="U20" s="628"/>
      <c r="V20" s="628"/>
      <c r="W20" s="628"/>
      <c r="X20" s="628"/>
      <c r="Y20" s="628"/>
      <c r="Z20" s="628"/>
      <c r="AA20" s="629"/>
    </row>
    <row r="21" spans="1:27" ht="12" customHeight="1" x14ac:dyDescent="0.15">
      <c r="A21" s="684"/>
      <c r="B21" s="685"/>
      <c r="C21" s="545"/>
      <c r="D21" s="546"/>
      <c r="E21" s="546"/>
      <c r="F21" s="546"/>
      <c r="G21" s="547"/>
      <c r="H21" s="615"/>
      <c r="I21" s="616"/>
      <c r="J21" s="616"/>
      <c r="K21" s="616"/>
      <c r="L21" s="616"/>
      <c r="M21" s="616"/>
      <c r="N21" s="616"/>
      <c r="O21" s="616"/>
      <c r="P21" s="616"/>
      <c r="Q21" s="616"/>
      <c r="R21" s="616"/>
      <c r="S21" s="616"/>
      <c r="T21" s="616"/>
      <c r="U21" s="616"/>
      <c r="V21" s="616"/>
      <c r="W21" s="616"/>
      <c r="X21" s="616"/>
      <c r="Y21" s="616"/>
      <c r="Z21" s="616"/>
      <c r="AA21" s="617"/>
    </row>
    <row r="22" spans="1:27" ht="12" customHeight="1" x14ac:dyDescent="0.15">
      <c r="A22" s="684"/>
      <c r="B22" s="685"/>
      <c r="C22" s="539" t="s">
        <v>38</v>
      </c>
      <c r="D22" s="540"/>
      <c r="E22" s="540"/>
      <c r="F22" s="540"/>
      <c r="G22" s="541"/>
      <c r="H22" s="612" t="s">
        <v>39</v>
      </c>
      <c r="I22" s="613"/>
      <c r="J22" s="614"/>
      <c r="K22" s="612"/>
      <c r="L22" s="613"/>
      <c r="M22" s="613"/>
      <c r="N22" s="613"/>
      <c r="O22" s="613"/>
      <c r="P22" s="613"/>
      <c r="Q22" s="614"/>
      <c r="R22" s="612" t="s">
        <v>40</v>
      </c>
      <c r="S22" s="613"/>
      <c r="T22" s="614"/>
      <c r="U22" s="612"/>
      <c r="V22" s="613"/>
      <c r="W22" s="613"/>
      <c r="X22" s="613"/>
      <c r="Y22" s="613"/>
      <c r="Z22" s="613"/>
      <c r="AA22" s="614"/>
    </row>
    <row r="23" spans="1:27" ht="12" customHeight="1" x14ac:dyDescent="0.15">
      <c r="A23" s="686"/>
      <c r="B23" s="687"/>
      <c r="C23" s="545"/>
      <c r="D23" s="546"/>
      <c r="E23" s="546"/>
      <c r="F23" s="546"/>
      <c r="G23" s="547"/>
      <c r="H23" s="615"/>
      <c r="I23" s="616"/>
      <c r="J23" s="617"/>
      <c r="K23" s="615"/>
      <c r="L23" s="616"/>
      <c r="M23" s="616"/>
      <c r="N23" s="616"/>
      <c r="O23" s="616"/>
      <c r="P23" s="616"/>
      <c r="Q23" s="617"/>
      <c r="R23" s="615"/>
      <c r="S23" s="616"/>
      <c r="T23" s="617"/>
      <c r="U23" s="615"/>
      <c r="V23" s="616"/>
      <c r="W23" s="616"/>
      <c r="X23" s="616"/>
      <c r="Y23" s="616"/>
      <c r="Z23" s="616"/>
      <c r="AA23" s="617"/>
    </row>
    <row r="24" spans="1:27" ht="12" customHeight="1" x14ac:dyDescent="0.15">
      <c r="A24" s="255"/>
      <c r="B24" s="255"/>
      <c r="C24" s="256"/>
      <c r="D24" s="257"/>
      <c r="E24" s="257"/>
      <c r="F24" s="257"/>
      <c r="G24" s="257"/>
      <c r="H24" s="258"/>
      <c r="I24" s="258"/>
      <c r="J24" s="258"/>
      <c r="K24" s="258"/>
      <c r="L24" s="258"/>
      <c r="M24" s="258"/>
      <c r="N24" s="258"/>
      <c r="O24" s="258"/>
      <c r="P24" s="258"/>
      <c r="Q24" s="258"/>
      <c r="R24" s="258"/>
      <c r="S24" s="258"/>
      <c r="T24" s="258"/>
      <c r="U24" s="258"/>
      <c r="V24" s="258"/>
      <c r="W24" s="258"/>
      <c r="X24" s="258"/>
      <c r="Y24" s="258"/>
      <c r="Z24" s="258"/>
      <c r="AA24" s="258"/>
    </row>
    <row r="25" spans="1:27" ht="12" customHeight="1" x14ac:dyDescent="0.15">
      <c r="A25" s="537" t="s">
        <v>120</v>
      </c>
      <c r="B25" s="631"/>
      <c r="C25" s="631"/>
      <c r="D25" s="631"/>
      <c r="E25" s="631"/>
      <c r="F25" s="631"/>
      <c r="G25" s="631"/>
      <c r="H25" s="631"/>
      <c r="I25" s="631"/>
      <c r="J25" s="631"/>
      <c r="K25" s="631"/>
      <c r="L25" s="631"/>
      <c r="M25" s="631"/>
      <c r="N25" s="631"/>
      <c r="O25" s="631"/>
      <c r="P25" s="631"/>
      <c r="Q25" s="631"/>
      <c r="R25" s="632"/>
      <c r="S25" s="606" t="s">
        <v>121</v>
      </c>
      <c r="T25" s="607"/>
      <c r="U25" s="607"/>
      <c r="V25" s="607"/>
      <c r="W25" s="607"/>
      <c r="X25" s="607"/>
      <c r="Y25" s="607"/>
      <c r="Z25" s="607"/>
      <c r="AA25" s="608"/>
    </row>
    <row r="26" spans="1:27" ht="12" customHeight="1" x14ac:dyDescent="0.15">
      <c r="A26" s="538"/>
      <c r="B26" s="633"/>
      <c r="C26" s="633"/>
      <c r="D26" s="633"/>
      <c r="E26" s="633"/>
      <c r="F26" s="633"/>
      <c r="G26" s="633"/>
      <c r="H26" s="633"/>
      <c r="I26" s="633"/>
      <c r="J26" s="633"/>
      <c r="K26" s="633"/>
      <c r="L26" s="633"/>
      <c r="M26" s="633"/>
      <c r="N26" s="633"/>
      <c r="O26" s="633"/>
      <c r="P26" s="633"/>
      <c r="Q26" s="633"/>
      <c r="R26" s="634"/>
      <c r="S26" s="609"/>
      <c r="T26" s="610"/>
      <c r="U26" s="610"/>
      <c r="V26" s="610"/>
      <c r="W26" s="610"/>
      <c r="X26" s="610"/>
      <c r="Y26" s="610"/>
      <c r="Z26" s="610"/>
      <c r="AA26" s="611"/>
    </row>
    <row r="27" spans="1:27" ht="8.25" customHeight="1" x14ac:dyDescent="0.25">
      <c r="A27" s="237"/>
      <c r="B27" s="237"/>
      <c r="C27" s="238"/>
      <c r="D27" s="238"/>
      <c r="E27" s="238"/>
      <c r="F27" s="238"/>
      <c r="G27" s="238"/>
      <c r="H27" s="238"/>
      <c r="I27" s="238"/>
      <c r="J27" s="238"/>
      <c r="K27" s="238"/>
      <c r="L27" s="238"/>
      <c r="M27" s="238"/>
      <c r="N27" s="238"/>
      <c r="O27" s="238"/>
      <c r="P27" s="238"/>
      <c r="Q27" s="238"/>
      <c r="R27" s="238"/>
      <c r="S27" s="239"/>
      <c r="T27" s="239"/>
      <c r="U27" s="239"/>
      <c r="V27" s="239"/>
      <c r="W27" s="239"/>
      <c r="X27" s="239"/>
      <c r="Y27" s="240"/>
      <c r="Z27" s="240"/>
      <c r="AA27" s="240"/>
    </row>
    <row r="28" spans="1:27" ht="12" customHeight="1" x14ac:dyDescent="0.15">
      <c r="A28" s="537" t="s">
        <v>41</v>
      </c>
      <c r="B28" s="631"/>
      <c r="C28" s="631"/>
      <c r="D28" s="631"/>
      <c r="E28" s="631"/>
      <c r="F28" s="631"/>
      <c r="G28" s="631"/>
      <c r="H28" s="631"/>
      <c r="I28" s="631"/>
      <c r="J28" s="631"/>
      <c r="K28" s="631"/>
      <c r="L28" s="631"/>
      <c r="M28" s="631"/>
      <c r="N28" s="631"/>
      <c r="O28" s="631"/>
      <c r="P28" s="631"/>
      <c r="Q28" s="631"/>
      <c r="R28" s="632"/>
      <c r="S28" s="606" t="s">
        <v>50</v>
      </c>
      <c r="T28" s="607"/>
      <c r="U28" s="607"/>
      <c r="V28" s="607"/>
      <c r="W28" s="607"/>
      <c r="X28" s="607"/>
      <c r="Y28" s="607"/>
      <c r="Z28" s="607"/>
      <c r="AA28" s="608"/>
    </row>
    <row r="29" spans="1:27" ht="12" customHeight="1" x14ac:dyDescent="0.15">
      <c r="A29" s="538"/>
      <c r="B29" s="633"/>
      <c r="C29" s="633"/>
      <c r="D29" s="633"/>
      <c r="E29" s="633"/>
      <c r="F29" s="633"/>
      <c r="G29" s="633"/>
      <c r="H29" s="633"/>
      <c r="I29" s="633"/>
      <c r="J29" s="633"/>
      <c r="K29" s="633"/>
      <c r="L29" s="633"/>
      <c r="M29" s="633"/>
      <c r="N29" s="633"/>
      <c r="O29" s="633"/>
      <c r="P29" s="633"/>
      <c r="Q29" s="633"/>
      <c r="R29" s="634"/>
      <c r="S29" s="609"/>
      <c r="T29" s="610"/>
      <c r="U29" s="610"/>
      <c r="V29" s="610"/>
      <c r="W29" s="610"/>
      <c r="X29" s="610"/>
      <c r="Y29" s="610"/>
      <c r="Z29" s="610"/>
      <c r="AA29" s="611"/>
    </row>
    <row r="30" spans="1:27" ht="12" customHeight="1" x14ac:dyDescent="0.15">
      <c r="A30" s="255"/>
      <c r="B30" s="255"/>
      <c r="C30" s="256"/>
      <c r="D30" s="257"/>
      <c r="E30" s="257"/>
      <c r="F30" s="257"/>
      <c r="G30" s="257"/>
      <c r="H30" s="258"/>
      <c r="I30" s="258"/>
      <c r="J30" s="258"/>
      <c r="K30" s="258"/>
      <c r="L30" s="258"/>
      <c r="M30" s="258"/>
      <c r="N30" s="258"/>
      <c r="O30" s="258"/>
      <c r="P30" s="258"/>
      <c r="Q30" s="258"/>
      <c r="R30" s="258"/>
      <c r="S30" s="258"/>
      <c r="T30" s="258"/>
      <c r="U30" s="258"/>
      <c r="V30" s="258"/>
      <c r="W30" s="258"/>
      <c r="X30" s="258"/>
      <c r="Y30" s="258"/>
      <c r="Z30" s="258"/>
      <c r="AA30" s="258"/>
    </row>
    <row r="31" spans="1:27" ht="18" customHeight="1" x14ac:dyDescent="0.15">
      <c r="A31" s="618" t="s">
        <v>107</v>
      </c>
      <c r="B31" s="619"/>
      <c r="C31" s="619"/>
      <c r="D31" s="619"/>
      <c r="E31" s="619"/>
      <c r="F31" s="619"/>
      <c r="G31" s="619"/>
      <c r="H31" s="620"/>
      <c r="I31" s="259" t="s">
        <v>108</v>
      </c>
      <c r="J31" s="244"/>
      <c r="K31" s="260"/>
      <c r="L31" s="260"/>
      <c r="M31" s="260"/>
      <c r="N31" s="260"/>
      <c r="O31" s="260"/>
      <c r="P31" s="260"/>
      <c r="Q31" s="260"/>
      <c r="R31" s="260"/>
      <c r="S31" s="260"/>
      <c r="T31" s="260"/>
      <c r="U31" s="260"/>
      <c r="V31" s="260"/>
      <c r="W31" s="260"/>
      <c r="X31" s="260"/>
      <c r="Y31" s="260"/>
      <c r="Z31" s="260"/>
      <c r="AA31" s="261"/>
    </row>
    <row r="32" spans="1:27" ht="15" customHeight="1" x14ac:dyDescent="0.15">
      <c r="A32" s="262"/>
      <c r="B32" s="263" t="s">
        <v>109</v>
      </c>
      <c r="C32" s="263"/>
      <c r="D32" s="263"/>
      <c r="E32" s="263"/>
      <c r="F32" s="263" t="s">
        <v>110</v>
      </c>
      <c r="G32" s="263"/>
      <c r="H32" s="263"/>
      <c r="I32" s="263"/>
      <c r="J32" s="263"/>
      <c r="K32" s="263" t="s">
        <v>122</v>
      </c>
      <c r="L32" s="263"/>
      <c r="M32" s="263"/>
      <c r="N32" s="263"/>
      <c r="O32" s="263"/>
      <c r="P32" s="263"/>
      <c r="Q32" s="264"/>
      <c r="R32" s="263"/>
      <c r="S32" s="263"/>
      <c r="T32" s="263"/>
      <c r="U32" s="263"/>
      <c r="V32" s="263"/>
      <c r="W32" s="263"/>
      <c r="X32" s="263"/>
      <c r="Y32" s="263"/>
      <c r="Z32" s="263"/>
      <c r="AA32" s="265"/>
    </row>
    <row r="33" spans="1:27" ht="15" customHeight="1" x14ac:dyDescent="0.15">
      <c r="A33" s="266"/>
      <c r="B33" s="267" t="s">
        <v>111</v>
      </c>
      <c r="C33" s="267"/>
      <c r="D33" s="267" t="s">
        <v>112</v>
      </c>
      <c r="E33" s="267"/>
      <c r="F33" s="268"/>
      <c r="G33" s="267"/>
      <c r="H33" s="267"/>
      <c r="I33" s="267"/>
      <c r="J33" s="267"/>
      <c r="K33" s="267"/>
      <c r="L33" s="267"/>
      <c r="M33" s="267"/>
      <c r="N33" s="267"/>
      <c r="O33" s="267"/>
      <c r="P33" s="267"/>
      <c r="Q33" s="267"/>
      <c r="R33" s="267"/>
      <c r="S33" s="267"/>
      <c r="T33" s="267"/>
      <c r="U33" s="267"/>
      <c r="V33" s="267"/>
      <c r="W33" s="267"/>
      <c r="X33" s="267"/>
      <c r="Y33" s="267"/>
      <c r="Z33" s="267" t="s">
        <v>113</v>
      </c>
      <c r="AA33" s="269"/>
    </row>
    <row r="34" spans="1:27" ht="8.25" customHeight="1" x14ac:dyDescent="0.25">
      <c r="A34" s="237"/>
      <c r="B34" s="237"/>
      <c r="C34" s="238"/>
      <c r="D34" s="238"/>
      <c r="E34" s="238"/>
      <c r="F34" s="238"/>
      <c r="G34" s="238"/>
      <c r="H34" s="238"/>
      <c r="I34" s="238"/>
      <c r="J34" s="238"/>
      <c r="K34" s="238"/>
      <c r="L34" s="238"/>
      <c r="M34" s="238"/>
      <c r="N34" s="238"/>
      <c r="O34" s="238"/>
      <c r="P34" s="238"/>
      <c r="Q34" s="238"/>
      <c r="R34" s="238"/>
      <c r="S34" s="239"/>
      <c r="T34" s="239"/>
      <c r="U34" s="239"/>
      <c r="V34" s="239"/>
      <c r="W34" s="239"/>
      <c r="X34" s="239"/>
      <c r="Y34" s="240"/>
      <c r="Z34" s="240"/>
      <c r="AA34" s="240"/>
    </row>
    <row r="35" spans="1:27" ht="23.25" customHeight="1" x14ac:dyDescent="0.15">
      <c r="A35" s="630" t="s">
        <v>69</v>
      </c>
      <c r="B35" s="630"/>
      <c r="C35" s="630"/>
      <c r="D35" s="630"/>
      <c r="E35" s="630"/>
      <c r="F35" s="630"/>
      <c r="G35" s="630"/>
      <c r="H35" s="630"/>
      <c r="I35" s="630"/>
      <c r="J35" s="630"/>
      <c r="K35" s="630"/>
      <c r="L35" s="630"/>
      <c r="M35" s="630"/>
      <c r="N35" s="630"/>
      <c r="O35" s="630"/>
      <c r="P35" s="630"/>
      <c r="Q35" s="630"/>
      <c r="R35" s="630"/>
      <c r="S35" s="630"/>
      <c r="T35" s="630"/>
      <c r="U35" s="630"/>
      <c r="V35" s="630"/>
      <c r="W35" s="630"/>
      <c r="X35" s="630"/>
      <c r="Y35" s="630"/>
      <c r="Z35" s="630"/>
      <c r="AA35" s="630"/>
    </row>
    <row r="36" spans="1:27" ht="12.75" customHeight="1" x14ac:dyDescent="0.15">
      <c r="A36" s="270"/>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row>
    <row r="37" spans="1:27" ht="21" customHeight="1" x14ac:dyDescent="0.25">
      <c r="A37" s="250"/>
      <c r="B37" s="250"/>
      <c r="C37" s="271"/>
      <c r="D37" s="271"/>
      <c r="E37" s="272"/>
      <c r="F37" s="272"/>
      <c r="G37" s="272"/>
      <c r="H37" s="272"/>
      <c r="I37" s="272"/>
      <c r="J37" s="272"/>
      <c r="K37" s="272"/>
      <c r="L37" s="272"/>
      <c r="M37" s="272"/>
      <c r="N37" s="271"/>
      <c r="O37" s="271"/>
      <c r="P37" s="271"/>
      <c r="Q37" s="257"/>
      <c r="R37" s="273"/>
      <c r="S37" s="251"/>
      <c r="T37" s="264"/>
      <c r="U37" s="264"/>
      <c r="V37" s="264"/>
      <c r="W37" s="264"/>
      <c r="X37" s="264"/>
      <c r="Y37" s="274"/>
      <c r="Z37" s="274"/>
      <c r="AA37" s="274"/>
    </row>
    <row r="38" spans="1:27" ht="21" customHeight="1" x14ac:dyDescent="0.25">
      <c r="A38" s="250"/>
      <c r="B38" s="250"/>
      <c r="C38" s="271"/>
      <c r="D38" s="271"/>
      <c r="E38" s="272"/>
      <c r="F38" s="272"/>
      <c r="G38" s="272"/>
      <c r="H38" s="272"/>
      <c r="I38" s="272"/>
      <c r="J38" s="272"/>
      <c r="K38" s="272"/>
      <c r="L38" s="272"/>
      <c r="M38" s="272"/>
      <c r="N38" s="271"/>
      <c r="O38" s="271"/>
      <c r="P38" s="271"/>
      <c r="Q38" s="257"/>
      <c r="R38" s="273"/>
      <c r="S38" s="251"/>
      <c r="T38" s="264"/>
      <c r="U38" s="264"/>
      <c r="V38" s="264"/>
      <c r="W38" s="264"/>
      <c r="X38" s="264"/>
      <c r="Y38" s="274"/>
      <c r="Z38" s="274"/>
      <c r="AA38" s="274"/>
    </row>
    <row r="39" spans="1:27" ht="21" customHeight="1" x14ac:dyDescent="0.25">
      <c r="A39" s="250"/>
      <c r="B39" s="250"/>
      <c r="C39" s="271"/>
      <c r="D39" s="271"/>
      <c r="E39" s="272"/>
      <c r="F39" s="272"/>
      <c r="G39" s="272"/>
      <c r="H39" s="272"/>
      <c r="I39" s="272"/>
      <c r="J39" s="272"/>
      <c r="K39" s="272"/>
      <c r="L39" s="272"/>
      <c r="M39" s="272"/>
      <c r="N39" s="271"/>
      <c r="O39" s="271"/>
      <c r="P39" s="271"/>
      <c r="Q39" s="257"/>
      <c r="R39" s="273"/>
      <c r="S39" s="251"/>
      <c r="T39" s="264"/>
      <c r="U39" s="264"/>
      <c r="V39" s="264"/>
      <c r="W39" s="264"/>
      <c r="X39" s="264"/>
      <c r="Y39" s="274"/>
      <c r="Z39" s="274"/>
      <c r="AA39" s="274"/>
    </row>
    <row r="40" spans="1:27" ht="12.75" customHeight="1" x14ac:dyDescent="0.15">
      <c r="A40" s="275"/>
      <c r="B40" s="247"/>
      <c r="C40" s="271"/>
      <c r="D40" s="271"/>
      <c r="E40" s="272"/>
      <c r="F40" s="272"/>
      <c r="G40" s="272"/>
      <c r="H40" s="272"/>
      <c r="I40" s="272"/>
      <c r="J40" s="272"/>
      <c r="K40" s="272"/>
      <c r="L40" s="272"/>
      <c r="M40" s="272"/>
      <c r="N40" s="271"/>
      <c r="O40" s="271"/>
      <c r="P40" s="271"/>
      <c r="Q40" s="257"/>
      <c r="R40" s="273"/>
      <c r="S40" s="251"/>
      <c r="T40" s="264"/>
      <c r="U40" s="264"/>
      <c r="V40" s="456"/>
      <c r="W40" s="456"/>
      <c r="X40" s="456"/>
      <c r="Y40" s="456"/>
      <c r="Z40" s="456"/>
      <c r="AA40" s="456"/>
    </row>
    <row r="41" spans="1:27" ht="18" customHeight="1" x14ac:dyDescent="0.15">
      <c r="A41" s="270" t="s">
        <v>830</v>
      </c>
      <c r="B41" s="276"/>
      <c r="C41" s="277"/>
      <c r="D41" s="277"/>
      <c r="E41" s="277"/>
      <c r="F41" s="277"/>
      <c r="G41" s="277"/>
      <c r="H41" s="277"/>
      <c r="I41" s="277"/>
      <c r="J41" s="238"/>
      <c r="K41" s="238"/>
      <c r="L41" s="238"/>
      <c r="M41" s="238"/>
      <c r="N41" s="238"/>
      <c r="O41" s="238"/>
      <c r="P41" s="238"/>
      <c r="Q41" s="238"/>
      <c r="R41" s="238"/>
      <c r="S41" s="239"/>
      <c r="T41" s="239"/>
      <c r="U41" s="239"/>
      <c r="V41" s="456"/>
      <c r="W41" s="456"/>
      <c r="X41" s="456"/>
      <c r="Y41" s="456"/>
      <c r="Z41" s="456"/>
      <c r="AA41" s="456"/>
    </row>
    <row r="42" spans="1:27" ht="20.100000000000001" customHeight="1" x14ac:dyDescent="0.15">
      <c r="A42" s="250" t="s">
        <v>10</v>
      </c>
      <c r="B42" s="250"/>
      <c r="C42" s="277"/>
      <c r="D42" s="277"/>
      <c r="E42" s="277"/>
      <c r="F42" s="277"/>
      <c r="G42" s="277"/>
      <c r="H42" s="277"/>
      <c r="I42" s="277"/>
      <c r="J42" s="238"/>
      <c r="K42" s="238"/>
      <c r="L42" s="238"/>
      <c r="M42" s="238"/>
      <c r="N42" s="238"/>
      <c r="O42" s="238"/>
      <c r="P42" s="238"/>
      <c r="Q42" s="238"/>
      <c r="R42" s="238"/>
      <c r="S42" s="239"/>
      <c r="T42" s="239"/>
      <c r="U42" s="699"/>
      <c r="V42" s="699"/>
      <c r="W42" s="699"/>
      <c r="X42" s="699"/>
      <c r="Y42" s="699"/>
      <c r="Z42" s="699"/>
      <c r="AA42" s="699"/>
    </row>
    <row r="43" spans="1:27" ht="15.75" customHeight="1" x14ac:dyDescent="0.15">
      <c r="A43" s="276"/>
      <c r="B43" s="419" t="s">
        <v>11</v>
      </c>
      <c r="C43" s="484" t="s">
        <v>831</v>
      </c>
      <c r="D43" s="557"/>
      <c r="E43" s="557"/>
      <c r="F43" s="557"/>
      <c r="G43" s="557"/>
      <c r="H43" s="557"/>
      <c r="I43" s="557"/>
      <c r="J43" s="557"/>
      <c r="K43" s="557"/>
      <c r="L43" s="557"/>
      <c r="M43" s="557"/>
      <c r="N43" s="557"/>
      <c r="O43" s="557"/>
      <c r="P43" s="557"/>
      <c r="Q43" s="557"/>
      <c r="R43" s="557"/>
      <c r="S43" s="557"/>
      <c r="T43" s="557"/>
      <c r="U43" s="557"/>
      <c r="V43" s="557"/>
      <c r="W43" s="557"/>
      <c r="X43" s="558"/>
      <c r="Y43" s="452"/>
      <c r="Z43" s="453"/>
      <c r="AA43" s="454"/>
    </row>
    <row r="44" spans="1:27" ht="15.75" customHeight="1" x14ac:dyDescent="0.15">
      <c r="A44" s="276"/>
      <c r="B44" s="420"/>
      <c r="C44" s="559"/>
      <c r="D44" s="560"/>
      <c r="E44" s="560"/>
      <c r="F44" s="560"/>
      <c r="G44" s="560"/>
      <c r="H44" s="560"/>
      <c r="I44" s="560"/>
      <c r="J44" s="560"/>
      <c r="K44" s="560"/>
      <c r="L44" s="560"/>
      <c r="M44" s="560"/>
      <c r="N44" s="560"/>
      <c r="O44" s="560"/>
      <c r="P44" s="560"/>
      <c r="Q44" s="560"/>
      <c r="R44" s="560"/>
      <c r="S44" s="560"/>
      <c r="T44" s="560"/>
      <c r="U44" s="560"/>
      <c r="V44" s="560"/>
      <c r="W44" s="560"/>
      <c r="X44" s="561"/>
      <c r="Y44" s="455"/>
      <c r="Z44" s="456"/>
      <c r="AA44" s="457"/>
    </row>
    <row r="45" spans="1:27" s="214" customFormat="1" ht="18" customHeight="1" x14ac:dyDescent="0.15">
      <c r="A45" s="276"/>
      <c r="B45" s="419" t="s">
        <v>12</v>
      </c>
      <c r="C45" s="433" t="s">
        <v>42</v>
      </c>
      <c r="D45" s="434"/>
      <c r="E45" s="434"/>
      <c r="F45" s="434"/>
      <c r="G45" s="434"/>
      <c r="H45" s="434"/>
      <c r="I45" s="434"/>
      <c r="J45" s="434"/>
      <c r="K45" s="434"/>
      <c r="L45" s="434"/>
      <c r="M45" s="434"/>
      <c r="N45" s="434"/>
      <c r="O45" s="434"/>
      <c r="P45" s="434"/>
      <c r="Q45" s="434"/>
      <c r="R45" s="434"/>
      <c r="S45" s="434"/>
      <c r="T45" s="434"/>
      <c r="U45" s="434"/>
      <c r="V45" s="434"/>
      <c r="W45" s="434"/>
      <c r="X45" s="435"/>
      <c r="Y45" s="577"/>
      <c r="Z45" s="577"/>
      <c r="AA45" s="577"/>
    </row>
    <row r="46" spans="1:27" s="214" customFormat="1" ht="15" customHeight="1" x14ac:dyDescent="0.15">
      <c r="A46" s="276"/>
      <c r="B46" s="445"/>
      <c r="C46" s="278"/>
      <c r="D46" s="502" t="s">
        <v>123</v>
      </c>
      <c r="E46" s="502"/>
      <c r="F46" s="502"/>
      <c r="G46" s="502"/>
      <c r="H46" s="502"/>
      <c r="I46" s="502"/>
      <c r="J46" s="502"/>
      <c r="K46" s="502"/>
      <c r="L46" s="502"/>
      <c r="M46" s="502"/>
      <c r="N46" s="502"/>
      <c r="O46" s="502"/>
      <c r="P46" s="502"/>
      <c r="Q46" s="502"/>
      <c r="R46" s="502"/>
      <c r="S46" s="502"/>
      <c r="T46" s="502"/>
      <c r="U46" s="502"/>
      <c r="V46" s="502"/>
      <c r="W46" s="525"/>
      <c r="X46" s="525"/>
      <c r="Y46" s="577"/>
      <c r="Z46" s="577"/>
      <c r="AA46" s="577"/>
    </row>
    <row r="47" spans="1:27" s="214" customFormat="1" ht="15" customHeight="1" x14ac:dyDescent="0.15">
      <c r="A47" s="276"/>
      <c r="B47" s="445"/>
      <c r="C47" s="278"/>
      <c r="D47" s="502"/>
      <c r="E47" s="502"/>
      <c r="F47" s="502"/>
      <c r="G47" s="502"/>
      <c r="H47" s="502"/>
      <c r="I47" s="502"/>
      <c r="J47" s="502"/>
      <c r="K47" s="502"/>
      <c r="L47" s="502"/>
      <c r="M47" s="502"/>
      <c r="N47" s="502"/>
      <c r="O47" s="502"/>
      <c r="P47" s="502"/>
      <c r="Q47" s="502"/>
      <c r="R47" s="502"/>
      <c r="S47" s="502"/>
      <c r="T47" s="502"/>
      <c r="U47" s="502"/>
      <c r="V47" s="502"/>
      <c r="W47" s="525"/>
      <c r="X47" s="525"/>
      <c r="Y47" s="577"/>
      <c r="Z47" s="577"/>
      <c r="AA47" s="577"/>
    </row>
    <row r="48" spans="1:27" s="214" customFormat="1" ht="15" customHeight="1" x14ac:dyDescent="0.15">
      <c r="A48" s="276"/>
      <c r="B48" s="445"/>
      <c r="C48" s="278"/>
      <c r="D48" s="502" t="s">
        <v>124</v>
      </c>
      <c r="E48" s="502"/>
      <c r="F48" s="502"/>
      <c r="G48" s="502"/>
      <c r="H48" s="502"/>
      <c r="I48" s="502"/>
      <c r="J48" s="502"/>
      <c r="K48" s="502"/>
      <c r="L48" s="502"/>
      <c r="M48" s="502"/>
      <c r="N48" s="502"/>
      <c r="O48" s="502"/>
      <c r="P48" s="502"/>
      <c r="Q48" s="502"/>
      <c r="R48" s="502"/>
      <c r="S48" s="502"/>
      <c r="T48" s="502"/>
      <c r="U48" s="502"/>
      <c r="V48" s="502"/>
      <c r="W48" s="525"/>
      <c r="X48" s="525"/>
      <c r="Y48" s="577"/>
      <c r="Z48" s="577"/>
      <c r="AA48" s="577"/>
    </row>
    <row r="49" spans="1:27" s="214" customFormat="1" ht="15" customHeight="1" x14ac:dyDescent="0.15">
      <c r="A49" s="276"/>
      <c r="B49" s="445"/>
      <c r="C49" s="278"/>
      <c r="D49" s="502"/>
      <c r="E49" s="502"/>
      <c r="F49" s="502"/>
      <c r="G49" s="502"/>
      <c r="H49" s="502"/>
      <c r="I49" s="502"/>
      <c r="J49" s="502"/>
      <c r="K49" s="502"/>
      <c r="L49" s="502"/>
      <c r="M49" s="502"/>
      <c r="N49" s="502"/>
      <c r="O49" s="502"/>
      <c r="P49" s="502"/>
      <c r="Q49" s="502"/>
      <c r="R49" s="502"/>
      <c r="S49" s="502"/>
      <c r="T49" s="502"/>
      <c r="U49" s="502"/>
      <c r="V49" s="502"/>
      <c r="W49" s="525"/>
      <c r="X49" s="525"/>
      <c r="Y49" s="577"/>
      <c r="Z49" s="577"/>
      <c r="AA49" s="577"/>
    </row>
    <row r="50" spans="1:27" s="214" customFormat="1" ht="15" customHeight="1" x14ac:dyDescent="0.15">
      <c r="A50" s="276"/>
      <c r="B50" s="445"/>
      <c r="C50" s="278"/>
      <c r="D50" s="502" t="s">
        <v>802</v>
      </c>
      <c r="E50" s="502"/>
      <c r="F50" s="502"/>
      <c r="G50" s="502"/>
      <c r="H50" s="502"/>
      <c r="I50" s="502"/>
      <c r="J50" s="502"/>
      <c r="K50" s="502"/>
      <c r="L50" s="502"/>
      <c r="M50" s="502"/>
      <c r="N50" s="502"/>
      <c r="O50" s="502"/>
      <c r="P50" s="502"/>
      <c r="Q50" s="502"/>
      <c r="R50" s="502"/>
      <c r="S50" s="502"/>
      <c r="T50" s="502"/>
      <c r="U50" s="502"/>
      <c r="V50" s="502"/>
      <c r="W50" s="525"/>
      <c r="X50" s="525"/>
      <c r="Y50" s="577"/>
      <c r="Z50" s="577"/>
      <c r="AA50" s="577"/>
    </row>
    <row r="51" spans="1:27" s="214" customFormat="1" ht="15" customHeight="1" x14ac:dyDescent="0.15">
      <c r="A51" s="276"/>
      <c r="B51" s="420"/>
      <c r="C51" s="279"/>
      <c r="D51" s="502"/>
      <c r="E51" s="502"/>
      <c r="F51" s="502"/>
      <c r="G51" s="502"/>
      <c r="H51" s="502"/>
      <c r="I51" s="502"/>
      <c r="J51" s="502"/>
      <c r="K51" s="502"/>
      <c r="L51" s="502"/>
      <c r="M51" s="502"/>
      <c r="N51" s="502"/>
      <c r="O51" s="502"/>
      <c r="P51" s="502"/>
      <c r="Q51" s="502"/>
      <c r="R51" s="502"/>
      <c r="S51" s="502"/>
      <c r="T51" s="502"/>
      <c r="U51" s="502"/>
      <c r="V51" s="502"/>
      <c r="W51" s="525"/>
      <c r="X51" s="525"/>
      <c r="Y51" s="577"/>
      <c r="Z51" s="577"/>
      <c r="AA51" s="577"/>
    </row>
    <row r="52" spans="1:27" ht="15.75" customHeight="1" x14ac:dyDescent="0.15">
      <c r="A52" s="276"/>
      <c r="B52" s="419" t="s">
        <v>13</v>
      </c>
      <c r="C52" s="484" t="s">
        <v>229</v>
      </c>
      <c r="D52" s="557"/>
      <c r="E52" s="557"/>
      <c r="F52" s="557"/>
      <c r="G52" s="557"/>
      <c r="H52" s="557"/>
      <c r="I52" s="557"/>
      <c r="J52" s="557"/>
      <c r="K52" s="557"/>
      <c r="L52" s="557"/>
      <c r="M52" s="557"/>
      <c r="N52" s="557"/>
      <c r="O52" s="557"/>
      <c r="P52" s="557"/>
      <c r="Q52" s="557"/>
      <c r="R52" s="557"/>
      <c r="S52" s="557"/>
      <c r="T52" s="557"/>
      <c r="U52" s="557"/>
      <c r="V52" s="557"/>
      <c r="W52" s="557"/>
      <c r="X52" s="558"/>
      <c r="Y52" s="452"/>
      <c r="Z52" s="453"/>
      <c r="AA52" s="454"/>
    </row>
    <row r="53" spans="1:27" ht="15.75" customHeight="1" x14ac:dyDescent="0.15">
      <c r="A53" s="276"/>
      <c r="B53" s="420"/>
      <c r="C53" s="574"/>
      <c r="D53" s="575"/>
      <c r="E53" s="575"/>
      <c r="F53" s="575"/>
      <c r="G53" s="575"/>
      <c r="H53" s="575"/>
      <c r="I53" s="575"/>
      <c r="J53" s="575"/>
      <c r="K53" s="575"/>
      <c r="L53" s="575"/>
      <c r="M53" s="575"/>
      <c r="N53" s="575"/>
      <c r="O53" s="575"/>
      <c r="P53" s="575"/>
      <c r="Q53" s="575"/>
      <c r="R53" s="575"/>
      <c r="S53" s="575"/>
      <c r="T53" s="575"/>
      <c r="U53" s="575"/>
      <c r="V53" s="575"/>
      <c r="W53" s="575"/>
      <c r="X53" s="576"/>
      <c r="Y53" s="458"/>
      <c r="Z53" s="459"/>
      <c r="AA53" s="460"/>
    </row>
    <row r="54" spans="1:27" ht="15.75" customHeight="1" x14ac:dyDescent="0.15">
      <c r="A54" s="276"/>
      <c r="B54" s="419" t="s">
        <v>14</v>
      </c>
      <c r="C54" s="484" t="s">
        <v>832</v>
      </c>
      <c r="D54" s="557"/>
      <c r="E54" s="557"/>
      <c r="F54" s="557"/>
      <c r="G54" s="557"/>
      <c r="H54" s="557"/>
      <c r="I54" s="557"/>
      <c r="J54" s="557"/>
      <c r="K54" s="557"/>
      <c r="L54" s="557"/>
      <c r="M54" s="557"/>
      <c r="N54" s="557"/>
      <c r="O54" s="557"/>
      <c r="P54" s="557"/>
      <c r="Q54" s="557"/>
      <c r="R54" s="557"/>
      <c r="S54" s="557"/>
      <c r="T54" s="557"/>
      <c r="U54" s="557"/>
      <c r="V54" s="557"/>
      <c r="W54" s="557"/>
      <c r="X54" s="558"/>
      <c r="Y54" s="452"/>
      <c r="Z54" s="453"/>
      <c r="AA54" s="454"/>
    </row>
    <row r="55" spans="1:27" ht="15.75" customHeight="1" x14ac:dyDescent="0.15">
      <c r="A55" s="276"/>
      <c r="B55" s="420"/>
      <c r="C55" s="574"/>
      <c r="D55" s="575"/>
      <c r="E55" s="575"/>
      <c r="F55" s="575"/>
      <c r="G55" s="575"/>
      <c r="H55" s="575"/>
      <c r="I55" s="575"/>
      <c r="J55" s="575"/>
      <c r="K55" s="575"/>
      <c r="L55" s="575"/>
      <c r="M55" s="575"/>
      <c r="N55" s="575"/>
      <c r="O55" s="575"/>
      <c r="P55" s="575"/>
      <c r="Q55" s="575"/>
      <c r="R55" s="575"/>
      <c r="S55" s="575"/>
      <c r="T55" s="575"/>
      <c r="U55" s="575"/>
      <c r="V55" s="575"/>
      <c r="W55" s="575"/>
      <c r="X55" s="576"/>
      <c r="Y55" s="458"/>
      <c r="Z55" s="459"/>
      <c r="AA55" s="460"/>
    </row>
    <row r="56" spans="1:27" ht="13.5" customHeight="1" x14ac:dyDescent="0.15">
      <c r="A56" s="276"/>
      <c r="B56" s="276"/>
      <c r="C56" s="277"/>
      <c r="D56" s="277"/>
      <c r="E56" s="277"/>
      <c r="F56" s="277"/>
      <c r="G56" s="277"/>
      <c r="H56" s="277"/>
      <c r="I56" s="277"/>
      <c r="J56" s="238"/>
      <c r="K56" s="238"/>
      <c r="L56" s="238"/>
      <c r="M56" s="238"/>
      <c r="N56" s="238"/>
      <c r="O56" s="238"/>
      <c r="P56" s="238"/>
      <c r="Q56" s="238"/>
      <c r="R56" s="238"/>
      <c r="S56" s="239"/>
      <c r="T56" s="239"/>
      <c r="U56" s="239"/>
      <c r="V56" s="280"/>
      <c r="W56" s="280"/>
      <c r="X56" s="280"/>
      <c r="Y56" s="280"/>
      <c r="Z56" s="280"/>
      <c r="AA56" s="280"/>
    </row>
    <row r="57" spans="1:27" ht="20.100000000000001" customHeight="1" x14ac:dyDescent="0.15">
      <c r="A57" s="250" t="s">
        <v>125</v>
      </c>
      <c r="B57" s="276"/>
      <c r="C57" s="277"/>
      <c r="D57" s="277"/>
      <c r="E57" s="277"/>
      <c r="F57" s="277"/>
      <c r="G57" s="277"/>
      <c r="H57" s="277"/>
      <c r="I57" s="277"/>
      <c r="J57" s="238"/>
      <c r="K57" s="238"/>
      <c r="L57" s="238"/>
      <c r="M57" s="238"/>
      <c r="N57" s="238"/>
      <c r="O57" s="238"/>
      <c r="P57" s="238"/>
      <c r="Q57" s="238"/>
      <c r="R57" s="238"/>
      <c r="S57" s="239"/>
      <c r="T57" s="239"/>
      <c r="U57" s="635"/>
      <c r="V57" s="635"/>
      <c r="W57" s="635"/>
      <c r="X57" s="635"/>
      <c r="Y57" s="635"/>
      <c r="Z57" s="635"/>
      <c r="AA57" s="635"/>
    </row>
    <row r="58" spans="1:27" ht="15" customHeight="1" x14ac:dyDescent="0.15">
      <c r="A58" s="276"/>
      <c r="B58" s="419" t="s">
        <v>11</v>
      </c>
      <c r="C58" s="433" t="s">
        <v>268</v>
      </c>
      <c r="D58" s="434"/>
      <c r="E58" s="434"/>
      <c r="F58" s="434"/>
      <c r="G58" s="434"/>
      <c r="H58" s="434"/>
      <c r="I58" s="434"/>
      <c r="J58" s="434"/>
      <c r="K58" s="434"/>
      <c r="L58" s="434"/>
      <c r="M58" s="434"/>
      <c r="N58" s="434"/>
      <c r="O58" s="434"/>
      <c r="P58" s="434"/>
      <c r="Q58" s="434"/>
      <c r="R58" s="434"/>
      <c r="S58" s="434"/>
      <c r="T58" s="434"/>
      <c r="U58" s="434"/>
      <c r="V58" s="434"/>
      <c r="W58" s="434"/>
      <c r="X58" s="435"/>
      <c r="Y58" s="548"/>
      <c r="Z58" s="548"/>
      <c r="AA58" s="548"/>
    </row>
    <row r="59" spans="1:27" ht="15" customHeight="1" x14ac:dyDescent="0.15">
      <c r="A59" s="276"/>
      <c r="B59" s="420"/>
      <c r="C59" s="436"/>
      <c r="D59" s="437"/>
      <c r="E59" s="437"/>
      <c r="F59" s="437"/>
      <c r="G59" s="437"/>
      <c r="H59" s="437"/>
      <c r="I59" s="437"/>
      <c r="J59" s="437"/>
      <c r="K59" s="437"/>
      <c r="L59" s="437"/>
      <c r="M59" s="437"/>
      <c r="N59" s="437"/>
      <c r="O59" s="437"/>
      <c r="P59" s="437"/>
      <c r="Q59" s="437"/>
      <c r="R59" s="437"/>
      <c r="S59" s="437"/>
      <c r="T59" s="437"/>
      <c r="U59" s="437"/>
      <c r="V59" s="437"/>
      <c r="W59" s="437"/>
      <c r="X59" s="438"/>
      <c r="Y59" s="548"/>
      <c r="Z59" s="548"/>
      <c r="AA59" s="548"/>
    </row>
    <row r="60" spans="1:27" ht="15" customHeight="1" x14ac:dyDescent="0.15">
      <c r="A60" s="276"/>
      <c r="B60" s="419" t="s">
        <v>12</v>
      </c>
      <c r="C60" s="433" t="s">
        <v>43</v>
      </c>
      <c r="D60" s="434"/>
      <c r="E60" s="434"/>
      <c r="F60" s="434"/>
      <c r="G60" s="434"/>
      <c r="H60" s="434"/>
      <c r="I60" s="434"/>
      <c r="J60" s="434"/>
      <c r="K60" s="434"/>
      <c r="L60" s="434"/>
      <c r="M60" s="434"/>
      <c r="N60" s="434"/>
      <c r="O60" s="434"/>
      <c r="P60" s="434"/>
      <c r="Q60" s="434"/>
      <c r="R60" s="434"/>
      <c r="S60" s="434"/>
      <c r="T60" s="434"/>
      <c r="U60" s="434"/>
      <c r="V60" s="434"/>
      <c r="W60" s="434"/>
      <c r="X60" s="435"/>
      <c r="Y60" s="548"/>
      <c r="Z60" s="548"/>
      <c r="AA60" s="548"/>
    </row>
    <row r="61" spans="1:27" ht="15" customHeight="1" x14ac:dyDescent="0.15">
      <c r="A61" s="276"/>
      <c r="B61" s="420"/>
      <c r="C61" s="493"/>
      <c r="D61" s="494"/>
      <c r="E61" s="494"/>
      <c r="F61" s="494"/>
      <c r="G61" s="494"/>
      <c r="H61" s="494"/>
      <c r="I61" s="494"/>
      <c r="J61" s="494"/>
      <c r="K61" s="494"/>
      <c r="L61" s="494"/>
      <c r="M61" s="494"/>
      <c r="N61" s="494"/>
      <c r="O61" s="494"/>
      <c r="P61" s="494"/>
      <c r="Q61" s="494"/>
      <c r="R61" s="494"/>
      <c r="S61" s="494"/>
      <c r="T61" s="494"/>
      <c r="U61" s="494"/>
      <c r="V61" s="494"/>
      <c r="W61" s="494"/>
      <c r="X61" s="495"/>
      <c r="Y61" s="548"/>
      <c r="Z61" s="548"/>
      <c r="AA61" s="548"/>
    </row>
    <row r="62" spans="1:27" ht="51" customHeight="1" x14ac:dyDescent="0.15">
      <c r="A62" s="276"/>
      <c r="B62" s="419" t="s">
        <v>13</v>
      </c>
      <c r="C62" s="433" t="s">
        <v>269</v>
      </c>
      <c r="D62" s="434"/>
      <c r="E62" s="434"/>
      <c r="F62" s="434"/>
      <c r="G62" s="434"/>
      <c r="H62" s="434"/>
      <c r="I62" s="434"/>
      <c r="J62" s="434"/>
      <c r="K62" s="434"/>
      <c r="L62" s="434"/>
      <c r="M62" s="434"/>
      <c r="N62" s="434"/>
      <c r="O62" s="434"/>
      <c r="P62" s="434"/>
      <c r="Q62" s="434"/>
      <c r="R62" s="434"/>
      <c r="S62" s="434"/>
      <c r="T62" s="434"/>
      <c r="U62" s="434"/>
      <c r="V62" s="434"/>
      <c r="W62" s="434"/>
      <c r="X62" s="671"/>
      <c r="Y62" s="548"/>
      <c r="Z62" s="548"/>
      <c r="AA62" s="548"/>
    </row>
    <row r="63" spans="1:27" ht="51" customHeight="1" x14ac:dyDescent="0.15">
      <c r="A63" s="276"/>
      <c r="B63" s="420"/>
      <c r="C63" s="493"/>
      <c r="D63" s="494"/>
      <c r="E63" s="494"/>
      <c r="F63" s="494"/>
      <c r="G63" s="494"/>
      <c r="H63" s="494"/>
      <c r="I63" s="494"/>
      <c r="J63" s="494"/>
      <c r="K63" s="494"/>
      <c r="L63" s="494"/>
      <c r="M63" s="494"/>
      <c r="N63" s="494"/>
      <c r="O63" s="494"/>
      <c r="P63" s="494"/>
      <c r="Q63" s="494"/>
      <c r="R63" s="494"/>
      <c r="S63" s="494"/>
      <c r="T63" s="494"/>
      <c r="U63" s="494"/>
      <c r="V63" s="494"/>
      <c r="W63" s="494"/>
      <c r="X63" s="672"/>
      <c r="Y63" s="548"/>
      <c r="Z63" s="548"/>
      <c r="AA63" s="548"/>
    </row>
    <row r="64" spans="1:27" ht="15" customHeight="1" x14ac:dyDescent="0.15">
      <c r="A64" s="276"/>
      <c r="B64" s="419" t="s">
        <v>14</v>
      </c>
      <c r="C64" s="433" t="s">
        <v>803</v>
      </c>
      <c r="D64" s="434"/>
      <c r="E64" s="434"/>
      <c r="F64" s="434"/>
      <c r="G64" s="434"/>
      <c r="H64" s="434"/>
      <c r="I64" s="434"/>
      <c r="J64" s="434"/>
      <c r="K64" s="434"/>
      <c r="L64" s="434"/>
      <c r="M64" s="434"/>
      <c r="N64" s="434"/>
      <c r="O64" s="434"/>
      <c r="P64" s="434"/>
      <c r="Q64" s="434"/>
      <c r="R64" s="434"/>
      <c r="S64" s="434"/>
      <c r="T64" s="434"/>
      <c r="U64" s="434"/>
      <c r="V64" s="434"/>
      <c r="W64" s="434"/>
      <c r="X64" s="435"/>
      <c r="Y64" s="548"/>
      <c r="Z64" s="548"/>
      <c r="AA64" s="548"/>
    </row>
    <row r="65" spans="1:27" ht="15" customHeight="1" x14ac:dyDescent="0.15">
      <c r="A65" s="276"/>
      <c r="B65" s="420"/>
      <c r="C65" s="493"/>
      <c r="D65" s="494"/>
      <c r="E65" s="494"/>
      <c r="F65" s="494"/>
      <c r="G65" s="494"/>
      <c r="H65" s="494"/>
      <c r="I65" s="494"/>
      <c r="J65" s="494"/>
      <c r="K65" s="494"/>
      <c r="L65" s="494"/>
      <c r="M65" s="494"/>
      <c r="N65" s="494"/>
      <c r="O65" s="494"/>
      <c r="P65" s="494"/>
      <c r="Q65" s="494"/>
      <c r="R65" s="494"/>
      <c r="S65" s="494"/>
      <c r="T65" s="494"/>
      <c r="U65" s="494"/>
      <c r="V65" s="494"/>
      <c r="W65" s="494"/>
      <c r="X65" s="495"/>
      <c r="Y65" s="548"/>
      <c r="Z65" s="548"/>
      <c r="AA65" s="548"/>
    </row>
    <row r="66" spans="1:27" s="214" customFormat="1" ht="18" customHeight="1" x14ac:dyDescent="0.15">
      <c r="A66" s="276"/>
      <c r="B66" s="419" t="s">
        <v>15</v>
      </c>
      <c r="C66" s="433" t="s">
        <v>42</v>
      </c>
      <c r="D66" s="434"/>
      <c r="E66" s="434"/>
      <c r="F66" s="434"/>
      <c r="G66" s="434"/>
      <c r="H66" s="434"/>
      <c r="I66" s="434"/>
      <c r="J66" s="434"/>
      <c r="K66" s="434"/>
      <c r="L66" s="434"/>
      <c r="M66" s="434"/>
      <c r="N66" s="434"/>
      <c r="O66" s="434"/>
      <c r="P66" s="434"/>
      <c r="Q66" s="434"/>
      <c r="R66" s="434"/>
      <c r="S66" s="434"/>
      <c r="T66" s="434"/>
      <c r="U66" s="434"/>
      <c r="V66" s="434"/>
      <c r="W66" s="434"/>
      <c r="X66" s="435"/>
      <c r="Y66" s="577"/>
      <c r="Z66" s="577"/>
      <c r="AA66" s="577"/>
    </row>
    <row r="67" spans="1:27" s="214" customFormat="1" ht="15" customHeight="1" x14ac:dyDescent="0.15">
      <c r="A67" s="276"/>
      <c r="B67" s="445"/>
      <c r="C67" s="278"/>
      <c r="D67" s="502" t="s">
        <v>265</v>
      </c>
      <c r="E67" s="502"/>
      <c r="F67" s="502"/>
      <c r="G67" s="502"/>
      <c r="H67" s="502"/>
      <c r="I67" s="502"/>
      <c r="J67" s="502"/>
      <c r="K67" s="502"/>
      <c r="L67" s="502"/>
      <c r="M67" s="502"/>
      <c r="N67" s="502"/>
      <c r="O67" s="502"/>
      <c r="P67" s="502"/>
      <c r="Q67" s="502"/>
      <c r="R67" s="502"/>
      <c r="S67" s="502"/>
      <c r="T67" s="502"/>
      <c r="U67" s="502"/>
      <c r="V67" s="502"/>
      <c r="W67" s="525"/>
      <c r="X67" s="525"/>
      <c r="Y67" s="577"/>
      <c r="Z67" s="577"/>
      <c r="AA67" s="577"/>
    </row>
    <row r="68" spans="1:27" s="214" customFormat="1" ht="15" customHeight="1" x14ac:dyDescent="0.15">
      <c r="A68" s="276"/>
      <c r="B68" s="445"/>
      <c r="C68" s="278"/>
      <c r="D68" s="502"/>
      <c r="E68" s="502"/>
      <c r="F68" s="502"/>
      <c r="G68" s="502"/>
      <c r="H68" s="502"/>
      <c r="I68" s="502"/>
      <c r="J68" s="502"/>
      <c r="K68" s="502"/>
      <c r="L68" s="502"/>
      <c r="M68" s="502"/>
      <c r="N68" s="502"/>
      <c r="O68" s="502"/>
      <c r="P68" s="502"/>
      <c r="Q68" s="502"/>
      <c r="R68" s="502"/>
      <c r="S68" s="502"/>
      <c r="T68" s="502"/>
      <c r="U68" s="502"/>
      <c r="V68" s="502"/>
      <c r="W68" s="525"/>
      <c r="X68" s="525"/>
      <c r="Y68" s="577"/>
      <c r="Z68" s="577"/>
      <c r="AA68" s="577"/>
    </row>
    <row r="69" spans="1:27" s="214" customFormat="1" ht="15" customHeight="1" x14ac:dyDescent="0.15">
      <c r="A69" s="276"/>
      <c r="B69" s="445"/>
      <c r="C69" s="278"/>
      <c r="D69" s="502" t="s">
        <v>126</v>
      </c>
      <c r="E69" s="502"/>
      <c r="F69" s="502"/>
      <c r="G69" s="502"/>
      <c r="H69" s="502"/>
      <c r="I69" s="502"/>
      <c r="J69" s="502"/>
      <c r="K69" s="502"/>
      <c r="L69" s="502"/>
      <c r="M69" s="502"/>
      <c r="N69" s="502"/>
      <c r="O69" s="502"/>
      <c r="P69" s="502"/>
      <c r="Q69" s="502"/>
      <c r="R69" s="502"/>
      <c r="S69" s="502"/>
      <c r="T69" s="502"/>
      <c r="U69" s="502"/>
      <c r="V69" s="502"/>
      <c r="W69" s="525"/>
      <c r="X69" s="525"/>
      <c r="Y69" s="577"/>
      <c r="Z69" s="577"/>
      <c r="AA69" s="577"/>
    </row>
    <row r="70" spans="1:27" s="214" customFormat="1" ht="15" customHeight="1" x14ac:dyDescent="0.15">
      <c r="A70" s="276"/>
      <c r="B70" s="445"/>
      <c r="C70" s="278"/>
      <c r="D70" s="502"/>
      <c r="E70" s="502"/>
      <c r="F70" s="502"/>
      <c r="G70" s="502"/>
      <c r="H70" s="502"/>
      <c r="I70" s="502"/>
      <c r="J70" s="502"/>
      <c r="K70" s="502"/>
      <c r="L70" s="502"/>
      <c r="M70" s="502"/>
      <c r="N70" s="502"/>
      <c r="O70" s="502"/>
      <c r="P70" s="502"/>
      <c r="Q70" s="502"/>
      <c r="R70" s="502"/>
      <c r="S70" s="502"/>
      <c r="T70" s="502"/>
      <c r="U70" s="502"/>
      <c r="V70" s="502"/>
      <c r="W70" s="525"/>
      <c r="X70" s="525"/>
      <c r="Y70" s="577"/>
      <c r="Z70" s="577"/>
      <c r="AA70" s="577"/>
    </row>
    <row r="71" spans="1:27" s="214" customFormat="1" ht="15" customHeight="1" x14ac:dyDescent="0.15">
      <c r="A71" s="276"/>
      <c r="B71" s="445"/>
      <c r="C71" s="278"/>
      <c r="D71" s="502" t="s">
        <v>266</v>
      </c>
      <c r="E71" s="502"/>
      <c r="F71" s="502"/>
      <c r="G71" s="502"/>
      <c r="H71" s="502"/>
      <c r="I71" s="502"/>
      <c r="J71" s="502"/>
      <c r="K71" s="502"/>
      <c r="L71" s="502"/>
      <c r="M71" s="502"/>
      <c r="N71" s="502"/>
      <c r="O71" s="502"/>
      <c r="P71" s="502"/>
      <c r="Q71" s="502"/>
      <c r="R71" s="502"/>
      <c r="S71" s="502"/>
      <c r="T71" s="502"/>
      <c r="U71" s="502"/>
      <c r="V71" s="502"/>
      <c r="W71" s="525"/>
      <c r="X71" s="525"/>
      <c r="Y71" s="577"/>
      <c r="Z71" s="577"/>
      <c r="AA71" s="577"/>
    </row>
    <row r="72" spans="1:27" s="214" customFormat="1" ht="15" customHeight="1" x14ac:dyDescent="0.15">
      <c r="A72" s="276"/>
      <c r="B72" s="420"/>
      <c r="C72" s="279"/>
      <c r="D72" s="502"/>
      <c r="E72" s="502"/>
      <c r="F72" s="502"/>
      <c r="G72" s="502"/>
      <c r="H72" s="502"/>
      <c r="I72" s="502"/>
      <c r="J72" s="502"/>
      <c r="K72" s="502"/>
      <c r="L72" s="502"/>
      <c r="M72" s="502"/>
      <c r="N72" s="502"/>
      <c r="O72" s="502"/>
      <c r="P72" s="502"/>
      <c r="Q72" s="502"/>
      <c r="R72" s="502"/>
      <c r="S72" s="502"/>
      <c r="T72" s="502"/>
      <c r="U72" s="502"/>
      <c r="V72" s="502"/>
      <c r="W72" s="525"/>
      <c r="X72" s="525"/>
      <c r="Y72" s="577"/>
      <c r="Z72" s="577"/>
      <c r="AA72" s="577"/>
    </row>
    <row r="73" spans="1:27" ht="15" customHeight="1" x14ac:dyDescent="0.15">
      <c r="A73" s="276"/>
      <c r="B73" s="419" t="s">
        <v>16</v>
      </c>
      <c r="C73" s="484" t="s">
        <v>230</v>
      </c>
      <c r="D73" s="557"/>
      <c r="E73" s="557"/>
      <c r="F73" s="557"/>
      <c r="G73" s="557"/>
      <c r="H73" s="557"/>
      <c r="I73" s="557"/>
      <c r="J73" s="557"/>
      <c r="K73" s="557"/>
      <c r="L73" s="557"/>
      <c r="M73" s="557"/>
      <c r="N73" s="557"/>
      <c r="O73" s="557"/>
      <c r="P73" s="557"/>
      <c r="Q73" s="557"/>
      <c r="R73" s="557"/>
      <c r="S73" s="557"/>
      <c r="T73" s="557"/>
      <c r="U73" s="557"/>
      <c r="V73" s="557"/>
      <c r="W73" s="557"/>
      <c r="X73" s="558"/>
      <c r="Y73" s="452"/>
      <c r="Z73" s="453"/>
      <c r="AA73" s="454"/>
    </row>
    <row r="74" spans="1:27" ht="15" customHeight="1" x14ac:dyDescent="0.15">
      <c r="A74" s="276"/>
      <c r="B74" s="420"/>
      <c r="C74" s="574"/>
      <c r="D74" s="575"/>
      <c r="E74" s="575"/>
      <c r="F74" s="575"/>
      <c r="G74" s="575"/>
      <c r="H74" s="575"/>
      <c r="I74" s="575"/>
      <c r="J74" s="575"/>
      <c r="K74" s="575"/>
      <c r="L74" s="575"/>
      <c r="M74" s="575"/>
      <c r="N74" s="575"/>
      <c r="O74" s="575"/>
      <c r="P74" s="575"/>
      <c r="Q74" s="575"/>
      <c r="R74" s="575"/>
      <c r="S74" s="575"/>
      <c r="T74" s="575"/>
      <c r="U74" s="575"/>
      <c r="V74" s="575"/>
      <c r="W74" s="575"/>
      <c r="X74" s="576"/>
      <c r="Y74" s="458"/>
      <c r="Z74" s="459"/>
      <c r="AA74" s="460"/>
    </row>
    <row r="75" spans="1:27" ht="14.25" customHeight="1" x14ac:dyDescent="0.15">
      <c r="A75" s="276"/>
      <c r="B75" s="247"/>
      <c r="C75" s="281"/>
      <c r="D75" s="281"/>
      <c r="E75" s="281"/>
      <c r="F75" s="281"/>
      <c r="G75" s="281"/>
      <c r="H75" s="281"/>
      <c r="I75" s="281"/>
      <c r="J75" s="281"/>
      <c r="K75" s="281"/>
      <c r="L75" s="281"/>
      <c r="M75" s="281"/>
      <c r="N75" s="281"/>
      <c r="O75" s="281"/>
      <c r="P75" s="281"/>
      <c r="Q75" s="281"/>
      <c r="R75" s="281"/>
      <c r="S75" s="281"/>
      <c r="T75" s="281"/>
      <c r="U75" s="281"/>
      <c r="V75" s="281"/>
      <c r="W75" s="281"/>
      <c r="X75" s="281"/>
      <c r="Y75" s="280"/>
      <c r="Z75" s="280"/>
      <c r="AA75" s="280"/>
    </row>
    <row r="76" spans="1:27" ht="20.100000000000001" customHeight="1" x14ac:dyDescent="0.15">
      <c r="A76" s="250" t="s">
        <v>44</v>
      </c>
      <c r="B76" s="276"/>
      <c r="C76" s="277"/>
      <c r="D76" s="277"/>
      <c r="E76" s="277"/>
      <c r="F76" s="277"/>
      <c r="G76" s="277"/>
      <c r="H76" s="277"/>
      <c r="I76" s="277"/>
      <c r="J76" s="238"/>
      <c r="K76" s="238"/>
      <c r="L76" s="238"/>
      <c r="M76" s="238"/>
      <c r="N76" s="238"/>
      <c r="O76" s="238"/>
      <c r="P76" s="238"/>
      <c r="Q76" s="238"/>
      <c r="R76" s="238"/>
      <c r="S76" s="239"/>
      <c r="T76" s="239"/>
      <c r="U76" s="635"/>
      <c r="V76" s="635"/>
      <c r="W76" s="635"/>
      <c r="X76" s="635"/>
      <c r="Y76" s="635"/>
      <c r="Z76" s="635"/>
      <c r="AA76" s="635"/>
    </row>
    <row r="77" spans="1:27" ht="23.25" customHeight="1" x14ac:dyDescent="0.15">
      <c r="A77" s="276"/>
      <c r="B77" s="419" t="s">
        <v>11</v>
      </c>
      <c r="C77" s="433" t="s">
        <v>270</v>
      </c>
      <c r="D77" s="434"/>
      <c r="E77" s="434"/>
      <c r="F77" s="434"/>
      <c r="G77" s="434"/>
      <c r="H77" s="434"/>
      <c r="I77" s="434"/>
      <c r="J77" s="434"/>
      <c r="K77" s="434"/>
      <c r="L77" s="434"/>
      <c r="M77" s="434"/>
      <c r="N77" s="434"/>
      <c r="O77" s="434"/>
      <c r="P77" s="434"/>
      <c r="Q77" s="434"/>
      <c r="R77" s="434"/>
      <c r="S77" s="434"/>
      <c r="T77" s="434"/>
      <c r="U77" s="434"/>
      <c r="V77" s="434"/>
      <c r="W77" s="434"/>
      <c r="X77" s="435"/>
      <c r="Y77" s="548"/>
      <c r="Z77" s="548"/>
      <c r="AA77" s="548"/>
    </row>
    <row r="78" spans="1:27" ht="23.25" customHeight="1" x14ac:dyDescent="0.15">
      <c r="A78" s="276"/>
      <c r="B78" s="420"/>
      <c r="C78" s="436"/>
      <c r="D78" s="437"/>
      <c r="E78" s="437"/>
      <c r="F78" s="437"/>
      <c r="G78" s="437"/>
      <c r="H78" s="437"/>
      <c r="I78" s="437"/>
      <c r="J78" s="437"/>
      <c r="K78" s="437"/>
      <c r="L78" s="437"/>
      <c r="M78" s="437"/>
      <c r="N78" s="437"/>
      <c r="O78" s="437"/>
      <c r="P78" s="437"/>
      <c r="Q78" s="437"/>
      <c r="R78" s="437"/>
      <c r="S78" s="437"/>
      <c r="T78" s="437"/>
      <c r="U78" s="437"/>
      <c r="V78" s="437"/>
      <c r="W78" s="437"/>
      <c r="X78" s="438"/>
      <c r="Y78" s="548"/>
      <c r="Z78" s="548"/>
      <c r="AA78" s="548"/>
    </row>
    <row r="79" spans="1:27" ht="25.5" customHeight="1" x14ac:dyDescent="0.15">
      <c r="A79" s="276"/>
      <c r="B79" s="419" t="s">
        <v>12</v>
      </c>
      <c r="C79" s="502" t="s">
        <v>271</v>
      </c>
      <c r="D79" s="502"/>
      <c r="E79" s="502"/>
      <c r="F79" s="502"/>
      <c r="G79" s="502"/>
      <c r="H79" s="502"/>
      <c r="I79" s="502"/>
      <c r="J79" s="502"/>
      <c r="K79" s="502"/>
      <c r="L79" s="502"/>
      <c r="M79" s="502"/>
      <c r="N79" s="502"/>
      <c r="O79" s="502"/>
      <c r="P79" s="502"/>
      <c r="Q79" s="502"/>
      <c r="R79" s="502"/>
      <c r="S79" s="502"/>
      <c r="T79" s="502"/>
      <c r="U79" s="502"/>
      <c r="V79" s="502"/>
      <c r="W79" s="502"/>
      <c r="X79" s="502"/>
      <c r="Y79" s="548"/>
      <c r="Z79" s="548"/>
      <c r="AA79" s="548"/>
    </row>
    <row r="80" spans="1:27" ht="25.5" customHeight="1" x14ac:dyDescent="0.15">
      <c r="A80" s="276"/>
      <c r="B80" s="420"/>
      <c r="C80" s="502"/>
      <c r="D80" s="502"/>
      <c r="E80" s="502"/>
      <c r="F80" s="502"/>
      <c r="G80" s="502"/>
      <c r="H80" s="502"/>
      <c r="I80" s="502"/>
      <c r="J80" s="502"/>
      <c r="K80" s="502"/>
      <c r="L80" s="502"/>
      <c r="M80" s="502"/>
      <c r="N80" s="502"/>
      <c r="O80" s="502"/>
      <c r="P80" s="502"/>
      <c r="Q80" s="502"/>
      <c r="R80" s="502"/>
      <c r="S80" s="502"/>
      <c r="T80" s="502"/>
      <c r="U80" s="502"/>
      <c r="V80" s="502"/>
      <c r="W80" s="502"/>
      <c r="X80" s="502"/>
      <c r="Y80" s="548"/>
      <c r="Z80" s="548"/>
      <c r="AA80" s="548"/>
    </row>
    <row r="81" spans="1:27" ht="20.25" customHeight="1" x14ac:dyDescent="0.15">
      <c r="A81" s="276"/>
      <c r="B81" s="419" t="s">
        <v>13</v>
      </c>
      <c r="C81" s="502" t="s">
        <v>281</v>
      </c>
      <c r="D81" s="502"/>
      <c r="E81" s="502"/>
      <c r="F81" s="502"/>
      <c r="G81" s="502"/>
      <c r="H81" s="502"/>
      <c r="I81" s="502"/>
      <c r="J81" s="502"/>
      <c r="K81" s="502"/>
      <c r="L81" s="502"/>
      <c r="M81" s="502"/>
      <c r="N81" s="502"/>
      <c r="O81" s="502"/>
      <c r="P81" s="502"/>
      <c r="Q81" s="502"/>
      <c r="R81" s="502"/>
      <c r="S81" s="502"/>
      <c r="T81" s="502"/>
      <c r="U81" s="502"/>
      <c r="V81" s="502"/>
      <c r="W81" s="502"/>
      <c r="X81" s="502"/>
      <c r="Y81" s="548"/>
      <c r="Z81" s="548"/>
      <c r="AA81" s="548"/>
    </row>
    <row r="82" spans="1:27" ht="20.25" customHeight="1" x14ac:dyDescent="0.15">
      <c r="A82" s="276"/>
      <c r="B82" s="420"/>
      <c r="C82" s="502"/>
      <c r="D82" s="502"/>
      <c r="E82" s="502"/>
      <c r="F82" s="502"/>
      <c r="G82" s="502"/>
      <c r="H82" s="502"/>
      <c r="I82" s="502"/>
      <c r="J82" s="502"/>
      <c r="K82" s="502"/>
      <c r="L82" s="502"/>
      <c r="M82" s="502"/>
      <c r="N82" s="502"/>
      <c r="O82" s="502"/>
      <c r="P82" s="502"/>
      <c r="Q82" s="502"/>
      <c r="R82" s="502"/>
      <c r="S82" s="502"/>
      <c r="T82" s="502"/>
      <c r="U82" s="502"/>
      <c r="V82" s="502"/>
      <c r="W82" s="502"/>
      <c r="X82" s="502"/>
      <c r="Y82" s="548"/>
      <c r="Z82" s="548"/>
      <c r="AA82" s="548"/>
    </row>
    <row r="83" spans="1:27" ht="12.75" customHeight="1" x14ac:dyDescent="0.15">
      <c r="A83" s="276"/>
      <c r="B83" s="276"/>
      <c r="C83" s="277"/>
      <c r="D83" s="277"/>
      <c r="E83" s="277"/>
      <c r="F83" s="277"/>
      <c r="G83" s="277"/>
      <c r="H83" s="277"/>
      <c r="I83" s="277"/>
      <c r="J83" s="238"/>
      <c r="K83" s="238"/>
      <c r="L83" s="238"/>
      <c r="M83" s="238"/>
      <c r="N83" s="238"/>
      <c r="O83" s="238"/>
      <c r="P83" s="238"/>
      <c r="Q83" s="238"/>
      <c r="R83" s="238"/>
      <c r="S83" s="239"/>
      <c r="T83" s="239"/>
      <c r="U83" s="239"/>
      <c r="V83" s="239"/>
      <c r="W83" s="239"/>
      <c r="X83" s="239"/>
      <c r="Y83" s="282"/>
      <c r="Z83" s="282"/>
      <c r="AA83" s="282"/>
    </row>
    <row r="84" spans="1:27" ht="20.100000000000001" customHeight="1" x14ac:dyDescent="0.15">
      <c r="A84" s="250" t="s">
        <v>231</v>
      </c>
      <c r="B84" s="276"/>
      <c r="C84" s="277"/>
      <c r="D84" s="277"/>
      <c r="E84" s="277"/>
      <c r="F84" s="277"/>
      <c r="G84" s="277"/>
      <c r="H84" s="277"/>
      <c r="I84" s="277"/>
      <c r="J84" s="238"/>
      <c r="K84" s="238"/>
      <c r="L84" s="283" t="s">
        <v>206</v>
      </c>
      <c r="M84" s="238"/>
      <c r="N84" s="238"/>
      <c r="O84" s="238"/>
      <c r="P84" s="238"/>
      <c r="Q84" s="238"/>
      <c r="R84" s="238"/>
      <c r="S84" s="239"/>
      <c r="T84" s="239"/>
      <c r="U84" s="635"/>
      <c r="V84" s="635"/>
      <c r="W84" s="635"/>
      <c r="X84" s="635"/>
      <c r="Y84" s="635"/>
      <c r="Z84" s="635"/>
      <c r="AA84" s="635"/>
    </row>
    <row r="85" spans="1:27" ht="15" customHeight="1" x14ac:dyDescent="0.15">
      <c r="A85" s="276"/>
      <c r="B85" s="419" t="s">
        <v>11</v>
      </c>
      <c r="C85" s="433" t="s">
        <v>877</v>
      </c>
      <c r="D85" s="434"/>
      <c r="E85" s="434"/>
      <c r="F85" s="434"/>
      <c r="G85" s="434"/>
      <c r="H85" s="434"/>
      <c r="I85" s="434"/>
      <c r="J85" s="434"/>
      <c r="K85" s="434"/>
      <c r="L85" s="434"/>
      <c r="M85" s="434"/>
      <c r="N85" s="434"/>
      <c r="O85" s="434"/>
      <c r="P85" s="434"/>
      <c r="Q85" s="434"/>
      <c r="R85" s="434"/>
      <c r="S85" s="434"/>
      <c r="T85" s="434"/>
      <c r="U85" s="434"/>
      <c r="V85" s="434"/>
      <c r="W85" s="434"/>
      <c r="X85" s="435"/>
      <c r="Y85" s="548"/>
      <c r="Z85" s="548"/>
      <c r="AA85" s="548"/>
    </row>
    <row r="86" spans="1:27" ht="15" customHeight="1" x14ac:dyDescent="0.15">
      <c r="A86" s="276"/>
      <c r="B86" s="420"/>
      <c r="C86" s="436"/>
      <c r="D86" s="437"/>
      <c r="E86" s="437"/>
      <c r="F86" s="437"/>
      <c r="G86" s="437"/>
      <c r="H86" s="437"/>
      <c r="I86" s="437"/>
      <c r="J86" s="437"/>
      <c r="K86" s="437"/>
      <c r="L86" s="437"/>
      <c r="M86" s="437"/>
      <c r="N86" s="437"/>
      <c r="O86" s="437"/>
      <c r="P86" s="437"/>
      <c r="Q86" s="437"/>
      <c r="R86" s="437"/>
      <c r="S86" s="437"/>
      <c r="T86" s="437"/>
      <c r="U86" s="437"/>
      <c r="V86" s="437"/>
      <c r="W86" s="437"/>
      <c r="X86" s="438"/>
      <c r="Y86" s="548"/>
      <c r="Z86" s="548"/>
      <c r="AA86" s="548"/>
    </row>
    <row r="87" spans="1:27" ht="15" customHeight="1" x14ac:dyDescent="0.15">
      <c r="A87" s="276"/>
      <c r="B87" s="419" t="s">
        <v>12</v>
      </c>
      <c r="C87" s="502" t="s">
        <v>127</v>
      </c>
      <c r="D87" s="502"/>
      <c r="E87" s="502"/>
      <c r="F87" s="502"/>
      <c r="G87" s="502"/>
      <c r="H87" s="502"/>
      <c r="I87" s="502"/>
      <c r="J87" s="502"/>
      <c r="K87" s="502"/>
      <c r="L87" s="502"/>
      <c r="M87" s="502"/>
      <c r="N87" s="502"/>
      <c r="O87" s="502"/>
      <c r="P87" s="502"/>
      <c r="Q87" s="502"/>
      <c r="R87" s="502"/>
      <c r="S87" s="502"/>
      <c r="T87" s="502"/>
      <c r="U87" s="502"/>
      <c r="V87" s="502"/>
      <c r="W87" s="502"/>
      <c r="X87" s="502"/>
      <c r="Y87" s="548"/>
      <c r="Z87" s="548"/>
      <c r="AA87" s="548"/>
    </row>
    <row r="88" spans="1:27" ht="15" customHeight="1" x14ac:dyDescent="0.15">
      <c r="A88" s="276"/>
      <c r="B88" s="420"/>
      <c r="C88" s="502"/>
      <c r="D88" s="502"/>
      <c r="E88" s="502"/>
      <c r="F88" s="502"/>
      <c r="G88" s="502"/>
      <c r="H88" s="502"/>
      <c r="I88" s="502"/>
      <c r="J88" s="502"/>
      <c r="K88" s="502"/>
      <c r="L88" s="502"/>
      <c r="M88" s="502"/>
      <c r="N88" s="502"/>
      <c r="O88" s="502"/>
      <c r="P88" s="502"/>
      <c r="Q88" s="502"/>
      <c r="R88" s="502"/>
      <c r="S88" s="502"/>
      <c r="T88" s="502"/>
      <c r="U88" s="502"/>
      <c r="V88" s="502"/>
      <c r="W88" s="502"/>
      <c r="X88" s="502"/>
      <c r="Y88" s="548"/>
      <c r="Z88" s="548"/>
      <c r="AA88" s="548"/>
    </row>
    <row r="89" spans="1:27" ht="15" customHeight="1" x14ac:dyDescent="0.15">
      <c r="A89" s="276"/>
      <c r="B89" s="419" t="s">
        <v>13</v>
      </c>
      <c r="C89" s="433" t="s">
        <v>128</v>
      </c>
      <c r="D89" s="434"/>
      <c r="E89" s="434"/>
      <c r="F89" s="434"/>
      <c r="G89" s="434"/>
      <c r="H89" s="434"/>
      <c r="I89" s="434"/>
      <c r="J89" s="434"/>
      <c r="K89" s="434"/>
      <c r="L89" s="434"/>
      <c r="M89" s="434"/>
      <c r="N89" s="434"/>
      <c r="O89" s="434"/>
      <c r="P89" s="434"/>
      <c r="Q89" s="434"/>
      <c r="R89" s="434"/>
      <c r="S89" s="434"/>
      <c r="T89" s="434"/>
      <c r="U89" s="434"/>
      <c r="V89" s="434"/>
      <c r="W89" s="434"/>
      <c r="X89" s="435"/>
      <c r="Y89" s="548"/>
      <c r="Z89" s="548"/>
      <c r="AA89" s="548"/>
    </row>
    <row r="90" spans="1:27" ht="15" customHeight="1" x14ac:dyDescent="0.15">
      <c r="A90" s="276"/>
      <c r="B90" s="420"/>
      <c r="C90" s="436"/>
      <c r="D90" s="437"/>
      <c r="E90" s="437"/>
      <c r="F90" s="437"/>
      <c r="G90" s="437"/>
      <c r="H90" s="437"/>
      <c r="I90" s="437"/>
      <c r="J90" s="437"/>
      <c r="K90" s="437"/>
      <c r="L90" s="437"/>
      <c r="M90" s="437"/>
      <c r="N90" s="437"/>
      <c r="O90" s="437"/>
      <c r="P90" s="437"/>
      <c r="Q90" s="437"/>
      <c r="R90" s="437"/>
      <c r="S90" s="437"/>
      <c r="T90" s="437"/>
      <c r="U90" s="437"/>
      <c r="V90" s="437"/>
      <c r="W90" s="437"/>
      <c r="X90" s="438"/>
      <c r="Y90" s="548"/>
      <c r="Z90" s="548"/>
      <c r="AA90" s="548"/>
    </row>
    <row r="91" spans="1:27" ht="15" customHeight="1" x14ac:dyDescent="0.15">
      <c r="A91" s="276"/>
      <c r="B91" s="419" t="s">
        <v>14</v>
      </c>
      <c r="C91" s="433" t="s">
        <v>493</v>
      </c>
      <c r="D91" s="434"/>
      <c r="E91" s="434"/>
      <c r="F91" s="434"/>
      <c r="G91" s="434"/>
      <c r="H91" s="434"/>
      <c r="I91" s="434"/>
      <c r="J91" s="434"/>
      <c r="K91" s="434"/>
      <c r="L91" s="434"/>
      <c r="M91" s="434"/>
      <c r="N91" s="434"/>
      <c r="O91" s="434"/>
      <c r="P91" s="434"/>
      <c r="Q91" s="434"/>
      <c r="R91" s="434"/>
      <c r="S91" s="434"/>
      <c r="T91" s="434"/>
      <c r="U91" s="434"/>
      <c r="V91" s="434"/>
      <c r="W91" s="434"/>
      <c r="X91" s="435"/>
      <c r="Y91" s="548"/>
      <c r="Z91" s="548"/>
      <c r="AA91" s="548"/>
    </row>
    <row r="92" spans="1:27" ht="15" customHeight="1" x14ac:dyDescent="0.15">
      <c r="A92" s="276"/>
      <c r="B92" s="420"/>
      <c r="C92" s="436"/>
      <c r="D92" s="437"/>
      <c r="E92" s="437"/>
      <c r="F92" s="437"/>
      <c r="G92" s="437"/>
      <c r="H92" s="437"/>
      <c r="I92" s="437"/>
      <c r="J92" s="437"/>
      <c r="K92" s="437"/>
      <c r="L92" s="437"/>
      <c r="M92" s="437"/>
      <c r="N92" s="437"/>
      <c r="O92" s="437"/>
      <c r="P92" s="437"/>
      <c r="Q92" s="437"/>
      <c r="R92" s="437"/>
      <c r="S92" s="437"/>
      <c r="T92" s="437"/>
      <c r="U92" s="437"/>
      <c r="V92" s="437"/>
      <c r="W92" s="437"/>
      <c r="X92" s="438"/>
      <c r="Y92" s="548"/>
      <c r="Z92" s="548"/>
      <c r="AA92" s="548"/>
    </row>
    <row r="93" spans="1:27" ht="12.75" customHeight="1" x14ac:dyDescent="0.15">
      <c r="A93" s="276"/>
      <c r="B93" s="276"/>
      <c r="C93" s="277"/>
      <c r="D93" s="277"/>
      <c r="E93" s="277"/>
      <c r="F93" s="277"/>
      <c r="G93" s="277"/>
      <c r="H93" s="277"/>
      <c r="I93" s="277"/>
      <c r="J93" s="238"/>
      <c r="K93" s="238"/>
      <c r="L93" s="238"/>
      <c r="M93" s="238"/>
      <c r="N93" s="238"/>
      <c r="O93" s="238"/>
      <c r="P93" s="238"/>
      <c r="Q93" s="238"/>
      <c r="R93" s="238"/>
      <c r="S93" s="239"/>
      <c r="T93" s="239"/>
      <c r="U93" s="239"/>
      <c r="V93" s="239"/>
      <c r="W93" s="239"/>
      <c r="X93" s="239"/>
      <c r="Y93" s="282"/>
      <c r="Z93" s="282"/>
      <c r="AA93" s="282"/>
    </row>
    <row r="94" spans="1:27" ht="20.100000000000001" customHeight="1" x14ac:dyDescent="0.15">
      <c r="A94" s="250" t="s">
        <v>129</v>
      </c>
      <c r="B94" s="276"/>
      <c r="C94" s="277"/>
      <c r="D94" s="277"/>
      <c r="E94" s="277"/>
      <c r="F94" s="277"/>
      <c r="G94" s="277"/>
      <c r="H94" s="277"/>
      <c r="I94" s="277"/>
      <c r="J94" s="238"/>
      <c r="K94" s="238"/>
      <c r="L94" s="238"/>
      <c r="M94" s="238"/>
      <c r="N94" s="238"/>
      <c r="O94" s="238"/>
      <c r="P94" s="238"/>
      <c r="Q94" s="238"/>
      <c r="R94" s="238"/>
      <c r="S94" s="239"/>
      <c r="T94" s="239"/>
      <c r="U94" s="635"/>
      <c r="V94" s="635"/>
      <c r="W94" s="635"/>
      <c r="X94" s="635"/>
      <c r="Y94" s="635"/>
      <c r="Z94" s="635"/>
      <c r="AA94" s="635"/>
    </row>
    <row r="95" spans="1:27" ht="15" customHeight="1" x14ac:dyDescent="0.15">
      <c r="A95" s="276"/>
      <c r="B95" s="419" t="s">
        <v>11</v>
      </c>
      <c r="C95" s="433" t="s">
        <v>282</v>
      </c>
      <c r="D95" s="434"/>
      <c r="E95" s="434"/>
      <c r="F95" s="434"/>
      <c r="G95" s="434"/>
      <c r="H95" s="434"/>
      <c r="I95" s="434"/>
      <c r="J95" s="434"/>
      <c r="K95" s="434"/>
      <c r="L95" s="434"/>
      <c r="M95" s="434"/>
      <c r="N95" s="434"/>
      <c r="O95" s="434"/>
      <c r="P95" s="434"/>
      <c r="Q95" s="434"/>
      <c r="R95" s="434"/>
      <c r="S95" s="434"/>
      <c r="T95" s="434"/>
      <c r="U95" s="434"/>
      <c r="V95" s="434"/>
      <c r="W95" s="434"/>
      <c r="X95" s="671"/>
      <c r="Y95" s="548"/>
      <c r="Z95" s="548"/>
      <c r="AA95" s="548"/>
    </row>
    <row r="96" spans="1:27" ht="15" customHeight="1" x14ac:dyDescent="0.15">
      <c r="A96" s="276"/>
      <c r="B96" s="420"/>
      <c r="C96" s="493"/>
      <c r="D96" s="494"/>
      <c r="E96" s="494"/>
      <c r="F96" s="494"/>
      <c r="G96" s="494"/>
      <c r="H96" s="494"/>
      <c r="I96" s="494"/>
      <c r="J96" s="494"/>
      <c r="K96" s="494"/>
      <c r="L96" s="494"/>
      <c r="M96" s="494"/>
      <c r="N96" s="494"/>
      <c r="O96" s="494"/>
      <c r="P96" s="494"/>
      <c r="Q96" s="494"/>
      <c r="R96" s="494"/>
      <c r="S96" s="494"/>
      <c r="T96" s="494"/>
      <c r="U96" s="494"/>
      <c r="V96" s="494"/>
      <c r="W96" s="494"/>
      <c r="X96" s="672"/>
      <c r="Y96" s="548"/>
      <c r="Z96" s="548"/>
      <c r="AA96" s="548"/>
    </row>
    <row r="97" spans="1:27" ht="15" customHeight="1" x14ac:dyDescent="0.15">
      <c r="A97" s="276"/>
      <c r="B97" s="419" t="s">
        <v>12</v>
      </c>
      <c r="C97" s="433" t="s">
        <v>130</v>
      </c>
      <c r="D97" s="434"/>
      <c r="E97" s="434"/>
      <c r="F97" s="434"/>
      <c r="G97" s="434"/>
      <c r="H97" s="434"/>
      <c r="I97" s="434"/>
      <c r="J97" s="434"/>
      <c r="K97" s="434"/>
      <c r="L97" s="434"/>
      <c r="M97" s="434"/>
      <c r="N97" s="434"/>
      <c r="O97" s="434"/>
      <c r="P97" s="434"/>
      <c r="Q97" s="434"/>
      <c r="R97" s="434"/>
      <c r="S97" s="434"/>
      <c r="T97" s="434"/>
      <c r="U97" s="434"/>
      <c r="V97" s="434"/>
      <c r="W97" s="434"/>
      <c r="X97" s="435"/>
      <c r="Y97" s="548"/>
      <c r="Z97" s="548"/>
      <c r="AA97" s="548"/>
    </row>
    <row r="98" spans="1:27" ht="15" customHeight="1" x14ac:dyDescent="0.15">
      <c r="A98" s="276"/>
      <c r="B98" s="420"/>
      <c r="C98" s="436"/>
      <c r="D98" s="437"/>
      <c r="E98" s="437"/>
      <c r="F98" s="437"/>
      <c r="G98" s="437"/>
      <c r="H98" s="437"/>
      <c r="I98" s="437"/>
      <c r="J98" s="437"/>
      <c r="K98" s="437"/>
      <c r="L98" s="437"/>
      <c r="M98" s="437"/>
      <c r="N98" s="437"/>
      <c r="O98" s="437"/>
      <c r="P98" s="437"/>
      <c r="Q98" s="437"/>
      <c r="R98" s="437"/>
      <c r="S98" s="437"/>
      <c r="T98" s="437"/>
      <c r="U98" s="437"/>
      <c r="V98" s="437"/>
      <c r="W98" s="437"/>
      <c r="X98" s="438"/>
      <c r="Y98" s="548"/>
      <c r="Z98" s="548"/>
      <c r="AA98" s="548"/>
    </row>
    <row r="99" spans="1:27" ht="12.75" customHeight="1" x14ac:dyDescent="0.15">
      <c r="A99" s="276"/>
      <c r="B99" s="276"/>
      <c r="C99" s="277"/>
      <c r="D99" s="277"/>
      <c r="E99" s="277"/>
      <c r="F99" s="277"/>
      <c r="G99" s="277"/>
      <c r="H99" s="277"/>
      <c r="I99" s="277"/>
      <c r="J99" s="238"/>
      <c r="K99" s="238"/>
      <c r="L99" s="238"/>
      <c r="M99" s="238"/>
      <c r="N99" s="238"/>
      <c r="O99" s="238"/>
      <c r="P99" s="238"/>
      <c r="Q99" s="238"/>
      <c r="R99" s="238"/>
      <c r="S99" s="239"/>
      <c r="T99" s="239"/>
      <c r="U99" s="239"/>
      <c r="V99" s="239"/>
      <c r="W99" s="239"/>
      <c r="X99" s="239"/>
      <c r="Y99" s="282"/>
      <c r="Z99" s="282"/>
      <c r="AA99" s="282"/>
    </row>
    <row r="100" spans="1:27" ht="18" customHeight="1" x14ac:dyDescent="0.15">
      <c r="A100" s="270" t="s">
        <v>102</v>
      </c>
      <c r="B100" s="276"/>
      <c r="C100" s="277"/>
      <c r="D100" s="277"/>
      <c r="E100" s="277"/>
      <c r="F100" s="277"/>
      <c r="G100" s="277"/>
      <c r="H100" s="277"/>
      <c r="I100" s="277"/>
      <c r="J100" s="238"/>
      <c r="K100" s="238"/>
      <c r="L100" s="238"/>
      <c r="M100" s="238"/>
      <c r="N100" s="238"/>
      <c r="O100" s="238"/>
      <c r="P100" s="238"/>
      <c r="Q100" s="238"/>
      <c r="R100" s="238"/>
      <c r="S100" s="239"/>
      <c r="T100" s="239"/>
      <c r="U100" s="239"/>
      <c r="V100" s="239"/>
      <c r="W100" s="239"/>
      <c r="X100" s="239"/>
      <c r="Y100" s="282"/>
      <c r="Z100" s="282"/>
      <c r="AA100" s="282"/>
    </row>
    <row r="101" spans="1:27" ht="18" customHeight="1" x14ac:dyDescent="0.15">
      <c r="A101" s="284" t="s">
        <v>62</v>
      </c>
      <c r="B101" s="247"/>
      <c r="C101" s="277"/>
      <c r="D101" s="277"/>
      <c r="E101" s="277"/>
      <c r="F101" s="277"/>
      <c r="G101" s="277"/>
      <c r="H101" s="277"/>
      <c r="I101" s="277"/>
      <c r="J101" s="238"/>
      <c r="K101" s="238"/>
      <c r="L101" s="238"/>
      <c r="M101" s="238"/>
      <c r="N101" s="238"/>
      <c r="O101" s="238"/>
      <c r="P101" s="238"/>
      <c r="Q101" s="238"/>
      <c r="R101" s="238"/>
      <c r="S101" s="239"/>
      <c r="T101" s="239"/>
      <c r="U101" s="239"/>
      <c r="V101" s="239"/>
      <c r="W101" s="239"/>
      <c r="X101" s="239"/>
      <c r="Y101" s="282"/>
      <c r="Z101" s="282"/>
      <c r="AA101" s="282"/>
    </row>
    <row r="102" spans="1:27" ht="15" customHeight="1" x14ac:dyDescent="0.15">
      <c r="A102" s="276"/>
      <c r="B102" s="419" t="s">
        <v>65</v>
      </c>
      <c r="C102" s="484" t="s">
        <v>66</v>
      </c>
      <c r="D102" s="654"/>
      <c r="E102" s="654"/>
      <c r="F102" s="654"/>
      <c r="G102" s="654"/>
      <c r="H102" s="654"/>
      <c r="I102" s="654"/>
      <c r="J102" s="654"/>
      <c r="K102" s="654"/>
      <c r="L102" s="654"/>
      <c r="M102" s="654"/>
      <c r="N102" s="654"/>
      <c r="O102" s="654"/>
      <c r="P102" s="654"/>
      <c r="Q102" s="654"/>
      <c r="R102" s="654"/>
      <c r="S102" s="654"/>
      <c r="T102" s="654"/>
      <c r="U102" s="654"/>
      <c r="V102" s="654"/>
      <c r="W102" s="654"/>
      <c r="X102" s="655"/>
      <c r="Y102" s="452"/>
      <c r="Z102" s="453"/>
      <c r="AA102" s="454"/>
    </row>
    <row r="103" spans="1:27" ht="15" customHeight="1" x14ac:dyDescent="0.15">
      <c r="A103" s="276"/>
      <c r="B103" s="420"/>
      <c r="C103" s="656"/>
      <c r="D103" s="657"/>
      <c r="E103" s="657"/>
      <c r="F103" s="657"/>
      <c r="G103" s="657"/>
      <c r="H103" s="657"/>
      <c r="I103" s="657"/>
      <c r="J103" s="657"/>
      <c r="K103" s="657"/>
      <c r="L103" s="657"/>
      <c r="M103" s="657"/>
      <c r="N103" s="657"/>
      <c r="O103" s="657"/>
      <c r="P103" s="657"/>
      <c r="Q103" s="657"/>
      <c r="R103" s="657"/>
      <c r="S103" s="657"/>
      <c r="T103" s="657"/>
      <c r="U103" s="657"/>
      <c r="V103" s="657"/>
      <c r="W103" s="657"/>
      <c r="X103" s="658"/>
      <c r="Y103" s="458"/>
      <c r="Z103" s="459"/>
      <c r="AA103" s="460"/>
    </row>
    <row r="104" spans="1:27" ht="11.25" customHeight="1" x14ac:dyDescent="0.15">
      <c r="A104" s="285"/>
      <c r="B104" s="419" t="s">
        <v>67</v>
      </c>
      <c r="C104" s="566" t="s">
        <v>131</v>
      </c>
      <c r="D104" s="567"/>
      <c r="E104" s="567"/>
      <c r="F104" s="567"/>
      <c r="G104" s="567"/>
      <c r="H104" s="567"/>
      <c r="I104" s="567"/>
      <c r="J104" s="567"/>
      <c r="K104" s="567"/>
      <c r="L104" s="567"/>
      <c r="M104" s="567"/>
      <c r="N104" s="567"/>
      <c r="O104" s="567"/>
      <c r="P104" s="567"/>
      <c r="Q104" s="567"/>
      <c r="R104" s="567"/>
      <c r="S104" s="567"/>
      <c r="T104" s="567"/>
      <c r="U104" s="567"/>
      <c r="V104" s="567"/>
      <c r="W104" s="567"/>
      <c r="X104" s="578"/>
      <c r="Y104" s="452"/>
      <c r="Z104" s="453"/>
      <c r="AA104" s="454"/>
    </row>
    <row r="105" spans="1:27" ht="11.25" customHeight="1" x14ac:dyDescent="0.15">
      <c r="A105" s="285"/>
      <c r="B105" s="420"/>
      <c r="C105" s="568"/>
      <c r="D105" s="569"/>
      <c r="E105" s="569"/>
      <c r="F105" s="569"/>
      <c r="G105" s="569"/>
      <c r="H105" s="569"/>
      <c r="I105" s="569"/>
      <c r="J105" s="569"/>
      <c r="K105" s="569"/>
      <c r="L105" s="569"/>
      <c r="M105" s="569"/>
      <c r="N105" s="569"/>
      <c r="O105" s="569"/>
      <c r="P105" s="569"/>
      <c r="Q105" s="569"/>
      <c r="R105" s="569"/>
      <c r="S105" s="569"/>
      <c r="T105" s="569"/>
      <c r="U105" s="569"/>
      <c r="V105" s="569"/>
      <c r="W105" s="569"/>
      <c r="X105" s="579"/>
      <c r="Y105" s="458"/>
      <c r="Z105" s="459"/>
      <c r="AA105" s="460"/>
    </row>
    <row r="106" spans="1:27" ht="12.75" customHeight="1" x14ac:dyDescent="0.15">
      <c r="A106" s="276"/>
      <c r="B106" s="276"/>
      <c r="C106" s="277"/>
      <c r="D106" s="277"/>
      <c r="E106" s="277"/>
      <c r="F106" s="277"/>
      <c r="G106" s="277"/>
      <c r="H106" s="277"/>
      <c r="I106" s="277"/>
      <c r="J106" s="238"/>
      <c r="K106" s="238"/>
      <c r="L106" s="238"/>
      <c r="M106" s="238"/>
      <c r="N106" s="238"/>
      <c r="O106" s="238"/>
      <c r="P106" s="238"/>
      <c r="Q106" s="238"/>
      <c r="R106" s="238"/>
      <c r="S106" s="239"/>
      <c r="T106" s="239"/>
      <c r="U106" s="239"/>
      <c r="V106" s="239"/>
      <c r="W106" s="239"/>
      <c r="X106" s="239"/>
      <c r="Y106" s="282"/>
      <c r="Z106" s="282"/>
      <c r="AA106" s="282"/>
    </row>
    <row r="107" spans="1:27" ht="18" customHeight="1" x14ac:dyDescent="0.15">
      <c r="A107" s="284" t="s">
        <v>63</v>
      </c>
      <c r="B107" s="276"/>
      <c r="C107" s="277"/>
      <c r="D107" s="277"/>
      <c r="E107" s="277"/>
      <c r="F107" s="277"/>
      <c r="G107" s="277"/>
      <c r="H107" s="277"/>
      <c r="I107" s="277"/>
      <c r="J107" s="238"/>
      <c r="K107" s="238"/>
      <c r="L107" s="238"/>
      <c r="M107" s="238"/>
      <c r="N107" s="238"/>
      <c r="O107" s="238"/>
      <c r="P107" s="238"/>
      <c r="Q107" s="238"/>
      <c r="R107" s="238"/>
      <c r="S107" s="239"/>
      <c r="T107" s="239"/>
      <c r="U107" s="239"/>
      <c r="V107" s="239"/>
      <c r="W107" s="239"/>
      <c r="X107" s="239"/>
      <c r="Y107" s="282"/>
      <c r="Z107" s="282"/>
      <c r="AA107" s="282"/>
    </row>
    <row r="108" spans="1:27" ht="11.25" customHeight="1" x14ac:dyDescent="0.15">
      <c r="A108" s="276"/>
      <c r="B108" s="419" t="s">
        <v>11</v>
      </c>
      <c r="C108" s="484" t="s">
        <v>45</v>
      </c>
      <c r="D108" s="485"/>
      <c r="E108" s="485"/>
      <c r="F108" s="485"/>
      <c r="G108" s="485"/>
      <c r="H108" s="485"/>
      <c r="I108" s="485"/>
      <c r="J108" s="485"/>
      <c r="K108" s="485"/>
      <c r="L108" s="485"/>
      <c r="M108" s="485"/>
      <c r="N108" s="485"/>
      <c r="O108" s="485"/>
      <c r="P108" s="485"/>
      <c r="Q108" s="485"/>
      <c r="R108" s="485"/>
      <c r="S108" s="485"/>
      <c r="T108" s="485"/>
      <c r="U108" s="485"/>
      <c r="V108" s="485"/>
      <c r="W108" s="485"/>
      <c r="X108" s="486"/>
      <c r="Y108" s="452"/>
      <c r="Z108" s="453"/>
      <c r="AA108" s="454"/>
    </row>
    <row r="109" spans="1:27" ht="11.25" customHeight="1" x14ac:dyDescent="0.15">
      <c r="A109" s="276"/>
      <c r="B109" s="420"/>
      <c r="C109" s="675"/>
      <c r="D109" s="449"/>
      <c r="E109" s="449"/>
      <c r="F109" s="449"/>
      <c r="G109" s="449"/>
      <c r="H109" s="449"/>
      <c r="I109" s="449"/>
      <c r="J109" s="449"/>
      <c r="K109" s="449"/>
      <c r="L109" s="449"/>
      <c r="M109" s="449"/>
      <c r="N109" s="449"/>
      <c r="O109" s="449"/>
      <c r="P109" s="449"/>
      <c r="Q109" s="449"/>
      <c r="R109" s="449"/>
      <c r="S109" s="449"/>
      <c r="T109" s="449"/>
      <c r="U109" s="449"/>
      <c r="V109" s="449"/>
      <c r="W109" s="449"/>
      <c r="X109" s="470"/>
      <c r="Y109" s="455"/>
      <c r="Z109" s="456"/>
      <c r="AA109" s="457"/>
    </row>
    <row r="110" spans="1:27" ht="22.5" customHeight="1" x14ac:dyDescent="0.15">
      <c r="A110" s="276"/>
      <c r="B110" s="419" t="s">
        <v>12</v>
      </c>
      <c r="C110" s="502" t="s">
        <v>46</v>
      </c>
      <c r="D110" s="502"/>
      <c r="E110" s="502"/>
      <c r="F110" s="502"/>
      <c r="G110" s="502"/>
      <c r="H110" s="502"/>
      <c r="I110" s="502"/>
      <c r="J110" s="502"/>
      <c r="K110" s="502"/>
      <c r="L110" s="502"/>
      <c r="M110" s="502"/>
      <c r="N110" s="502"/>
      <c r="O110" s="502"/>
      <c r="P110" s="502"/>
      <c r="Q110" s="502"/>
      <c r="R110" s="502"/>
      <c r="S110" s="502"/>
      <c r="T110" s="502"/>
      <c r="U110" s="502"/>
      <c r="V110" s="502"/>
      <c r="W110" s="502"/>
      <c r="X110" s="502"/>
      <c r="Y110" s="548"/>
      <c r="Z110" s="548"/>
      <c r="AA110" s="548"/>
    </row>
    <row r="111" spans="1:27" ht="22.5" customHeight="1" x14ac:dyDescent="0.15">
      <c r="A111" s="276"/>
      <c r="B111" s="420"/>
      <c r="C111" s="502"/>
      <c r="D111" s="502"/>
      <c r="E111" s="502"/>
      <c r="F111" s="502"/>
      <c r="G111" s="502"/>
      <c r="H111" s="502"/>
      <c r="I111" s="502"/>
      <c r="J111" s="502"/>
      <c r="K111" s="502"/>
      <c r="L111" s="502"/>
      <c r="M111" s="502"/>
      <c r="N111" s="502"/>
      <c r="O111" s="502"/>
      <c r="P111" s="502"/>
      <c r="Q111" s="502"/>
      <c r="R111" s="502"/>
      <c r="S111" s="502"/>
      <c r="T111" s="502"/>
      <c r="U111" s="502"/>
      <c r="V111" s="502"/>
      <c r="W111" s="502"/>
      <c r="X111" s="502"/>
      <c r="Y111" s="548"/>
      <c r="Z111" s="548"/>
      <c r="AA111" s="548"/>
    </row>
    <row r="112" spans="1:27" ht="15" customHeight="1" x14ac:dyDescent="0.15">
      <c r="A112" s="276"/>
      <c r="B112" s="419" t="s">
        <v>13</v>
      </c>
      <c r="C112" s="502" t="s">
        <v>833</v>
      </c>
      <c r="D112" s="502"/>
      <c r="E112" s="502"/>
      <c r="F112" s="502"/>
      <c r="G112" s="502"/>
      <c r="H112" s="502"/>
      <c r="I112" s="502"/>
      <c r="J112" s="502"/>
      <c r="K112" s="502"/>
      <c r="L112" s="502"/>
      <c r="M112" s="502"/>
      <c r="N112" s="502"/>
      <c r="O112" s="502"/>
      <c r="P112" s="502"/>
      <c r="Q112" s="502"/>
      <c r="R112" s="502"/>
      <c r="S112" s="502"/>
      <c r="T112" s="502"/>
      <c r="U112" s="502"/>
      <c r="V112" s="502"/>
      <c r="W112" s="502"/>
      <c r="X112" s="502"/>
      <c r="Y112" s="548"/>
      <c r="Z112" s="548"/>
      <c r="AA112" s="548"/>
    </row>
    <row r="113" spans="1:27" ht="15" customHeight="1" x14ac:dyDescent="0.15">
      <c r="A113" s="276"/>
      <c r="B113" s="420"/>
      <c r="C113" s="502"/>
      <c r="D113" s="502"/>
      <c r="E113" s="502"/>
      <c r="F113" s="502"/>
      <c r="G113" s="502"/>
      <c r="H113" s="502"/>
      <c r="I113" s="502"/>
      <c r="J113" s="502"/>
      <c r="K113" s="502"/>
      <c r="L113" s="502"/>
      <c r="M113" s="502"/>
      <c r="N113" s="502"/>
      <c r="O113" s="502"/>
      <c r="P113" s="502"/>
      <c r="Q113" s="502"/>
      <c r="R113" s="502"/>
      <c r="S113" s="502"/>
      <c r="T113" s="502"/>
      <c r="U113" s="502"/>
      <c r="V113" s="502"/>
      <c r="W113" s="502"/>
      <c r="X113" s="502"/>
      <c r="Y113" s="548"/>
      <c r="Z113" s="548"/>
      <c r="AA113" s="548"/>
    </row>
    <row r="114" spans="1:27" s="213" customFormat="1" ht="12.75" customHeight="1" x14ac:dyDescent="0.15">
      <c r="A114" s="247"/>
      <c r="B114" s="247"/>
      <c r="C114" s="281"/>
      <c r="D114" s="281"/>
      <c r="E114" s="281"/>
      <c r="F114" s="281"/>
      <c r="G114" s="281"/>
      <c r="H114" s="281"/>
      <c r="I114" s="281"/>
      <c r="J114" s="281"/>
      <c r="K114" s="281"/>
      <c r="L114" s="281"/>
      <c r="M114" s="281"/>
      <c r="N114" s="281"/>
      <c r="O114" s="281"/>
      <c r="P114" s="281"/>
      <c r="Q114" s="281"/>
      <c r="R114" s="281"/>
      <c r="S114" s="281"/>
      <c r="T114" s="281"/>
      <c r="U114" s="281"/>
      <c r="V114" s="281"/>
      <c r="W114" s="281"/>
      <c r="X114" s="281"/>
      <c r="Y114" s="280"/>
      <c r="Z114" s="280"/>
      <c r="AA114" s="280"/>
    </row>
    <row r="115" spans="1:27" ht="18" customHeight="1" x14ac:dyDescent="0.15">
      <c r="A115" s="284" t="s">
        <v>64</v>
      </c>
      <c r="B115" s="276"/>
      <c r="C115" s="277"/>
      <c r="D115" s="277"/>
      <c r="E115" s="277"/>
      <c r="F115" s="277"/>
      <c r="G115" s="277"/>
      <c r="H115" s="277"/>
      <c r="I115" s="277"/>
      <c r="J115" s="238"/>
      <c r="K115" s="238"/>
      <c r="L115" s="238"/>
      <c r="M115" s="238"/>
      <c r="N115" s="238"/>
      <c r="O115" s="238"/>
      <c r="P115" s="238"/>
      <c r="Q115" s="238"/>
      <c r="R115" s="238"/>
      <c r="S115" s="239"/>
      <c r="T115" s="239"/>
      <c r="U115" s="239"/>
      <c r="V115" s="239"/>
      <c r="W115" s="239"/>
      <c r="X115" s="239"/>
      <c r="Y115" s="282"/>
      <c r="Z115" s="282"/>
      <c r="AA115" s="282"/>
    </row>
    <row r="116" spans="1:27" ht="30" customHeight="1" x14ac:dyDescent="0.15">
      <c r="A116" s="276"/>
      <c r="B116" s="419" t="s">
        <v>11</v>
      </c>
      <c r="C116" s="599" t="s">
        <v>834</v>
      </c>
      <c r="D116" s="599"/>
      <c r="E116" s="599"/>
      <c r="F116" s="599"/>
      <c r="G116" s="599"/>
      <c r="H116" s="599"/>
      <c r="I116" s="599"/>
      <c r="J116" s="599"/>
      <c r="K116" s="599"/>
      <c r="L116" s="599"/>
      <c r="M116" s="599"/>
      <c r="N116" s="599"/>
      <c r="O116" s="599"/>
      <c r="P116" s="599"/>
      <c r="Q116" s="599"/>
      <c r="R116" s="599"/>
      <c r="S116" s="599"/>
      <c r="T116" s="599"/>
      <c r="U116" s="599"/>
      <c r="V116" s="599"/>
      <c r="W116" s="599"/>
      <c r="X116" s="599"/>
      <c r="Y116" s="548"/>
      <c r="Z116" s="548"/>
      <c r="AA116" s="548"/>
    </row>
    <row r="117" spans="1:27" ht="30" customHeight="1" x14ac:dyDescent="0.15">
      <c r="A117" s="276"/>
      <c r="B117" s="420"/>
      <c r="C117" s="599"/>
      <c r="D117" s="599"/>
      <c r="E117" s="599"/>
      <c r="F117" s="599"/>
      <c r="G117" s="599"/>
      <c r="H117" s="599"/>
      <c r="I117" s="599"/>
      <c r="J117" s="599"/>
      <c r="K117" s="599"/>
      <c r="L117" s="599"/>
      <c r="M117" s="599"/>
      <c r="N117" s="599"/>
      <c r="O117" s="599"/>
      <c r="P117" s="599"/>
      <c r="Q117" s="599"/>
      <c r="R117" s="599"/>
      <c r="S117" s="599"/>
      <c r="T117" s="599"/>
      <c r="U117" s="599"/>
      <c r="V117" s="599"/>
      <c r="W117" s="599"/>
      <c r="X117" s="599"/>
      <c r="Y117" s="548"/>
      <c r="Z117" s="548"/>
      <c r="AA117" s="548"/>
    </row>
    <row r="118" spans="1:27" s="213" customFormat="1" ht="12.75" customHeight="1" x14ac:dyDescent="0.15">
      <c r="A118" s="247"/>
      <c r="B118" s="247"/>
      <c r="C118" s="281"/>
      <c r="D118" s="281"/>
      <c r="E118" s="281"/>
      <c r="F118" s="281"/>
      <c r="G118" s="281"/>
      <c r="H118" s="281"/>
      <c r="I118" s="281"/>
      <c r="J118" s="281"/>
      <c r="K118" s="281"/>
      <c r="L118" s="281"/>
      <c r="M118" s="281"/>
      <c r="N118" s="281"/>
      <c r="O118" s="281"/>
      <c r="P118" s="281"/>
      <c r="Q118" s="281"/>
      <c r="R118" s="281"/>
      <c r="S118" s="281"/>
      <c r="T118" s="281"/>
      <c r="U118" s="281"/>
      <c r="V118" s="281"/>
      <c r="W118" s="281"/>
      <c r="X118" s="281"/>
      <c r="Y118" s="280"/>
      <c r="Z118" s="280"/>
      <c r="AA118" s="280"/>
    </row>
    <row r="119" spans="1:27" s="213" customFormat="1" ht="12.75" customHeight="1" x14ac:dyDescent="0.15">
      <c r="A119" s="275"/>
      <c r="B119" s="247"/>
      <c r="C119" s="281"/>
      <c r="D119" s="281"/>
      <c r="E119" s="281"/>
      <c r="F119" s="281"/>
      <c r="G119" s="281"/>
      <c r="H119" s="281"/>
      <c r="I119" s="281"/>
      <c r="J119" s="281"/>
      <c r="K119" s="281"/>
      <c r="L119" s="281"/>
      <c r="M119" s="281"/>
      <c r="N119" s="281"/>
      <c r="O119" s="281"/>
      <c r="P119" s="281"/>
      <c r="Q119" s="281"/>
      <c r="R119" s="281"/>
      <c r="S119" s="281"/>
      <c r="T119" s="281"/>
      <c r="U119" s="281"/>
      <c r="V119" s="281"/>
      <c r="W119" s="281"/>
      <c r="X119" s="281"/>
      <c r="Y119" s="280"/>
      <c r="Z119" s="280"/>
      <c r="AA119" s="280"/>
    </row>
    <row r="120" spans="1:27" s="213" customFormat="1" ht="18" customHeight="1" x14ac:dyDescent="0.15">
      <c r="A120" s="286" t="s">
        <v>103</v>
      </c>
      <c r="B120" s="247"/>
      <c r="C120" s="281"/>
      <c r="D120" s="281"/>
      <c r="E120" s="281"/>
      <c r="F120" s="281"/>
      <c r="G120" s="281"/>
      <c r="H120" s="281"/>
      <c r="I120" s="281"/>
      <c r="J120" s="281"/>
      <c r="K120" s="281"/>
      <c r="L120" s="281"/>
      <c r="M120" s="281"/>
      <c r="N120" s="281"/>
      <c r="O120" s="281"/>
      <c r="P120" s="281"/>
      <c r="Q120" s="281"/>
      <c r="R120" s="281"/>
      <c r="S120" s="281"/>
      <c r="T120" s="281"/>
      <c r="U120" s="281"/>
      <c r="V120" s="281"/>
      <c r="W120" s="281"/>
      <c r="X120" s="281"/>
      <c r="Y120" s="280"/>
      <c r="Z120" s="280"/>
      <c r="AA120" s="280"/>
    </row>
    <row r="121" spans="1:27" ht="18" customHeight="1" x14ac:dyDescent="0.15">
      <c r="A121" s="250" t="s">
        <v>835</v>
      </c>
      <c r="B121" s="250"/>
      <c r="C121" s="277"/>
      <c r="D121" s="277"/>
      <c r="E121" s="277"/>
      <c r="F121" s="277"/>
      <c r="G121" s="277"/>
      <c r="H121" s="277"/>
      <c r="I121" s="277"/>
      <c r="J121" s="238"/>
      <c r="K121" s="238"/>
      <c r="L121" s="238"/>
      <c r="M121" s="238"/>
      <c r="N121" s="238"/>
      <c r="O121" s="238"/>
      <c r="P121" s="238"/>
      <c r="Q121" s="238"/>
      <c r="R121" s="238"/>
      <c r="S121" s="239"/>
      <c r="T121" s="239"/>
      <c r="U121" s="239"/>
      <c r="V121" s="239"/>
      <c r="W121" s="239"/>
      <c r="X121" s="239"/>
      <c r="Y121" s="282"/>
      <c r="Z121" s="282"/>
      <c r="AA121" s="282"/>
    </row>
    <row r="122" spans="1:27" ht="30" customHeight="1" x14ac:dyDescent="0.15">
      <c r="A122" s="276"/>
      <c r="B122" s="483" t="s">
        <v>11</v>
      </c>
      <c r="C122" s="599" t="s">
        <v>836</v>
      </c>
      <c r="D122" s="556"/>
      <c r="E122" s="556"/>
      <c r="F122" s="556"/>
      <c r="G122" s="556"/>
      <c r="H122" s="556"/>
      <c r="I122" s="556"/>
      <c r="J122" s="556"/>
      <c r="K122" s="556"/>
      <c r="L122" s="556"/>
      <c r="M122" s="556"/>
      <c r="N122" s="556"/>
      <c r="O122" s="556"/>
      <c r="P122" s="556"/>
      <c r="Q122" s="556"/>
      <c r="R122" s="556"/>
      <c r="S122" s="556"/>
      <c r="T122" s="556"/>
      <c r="U122" s="556"/>
      <c r="V122" s="556"/>
      <c r="W122" s="556"/>
      <c r="X122" s="556"/>
      <c r="Y122" s="548"/>
      <c r="Z122" s="548"/>
      <c r="AA122" s="548"/>
    </row>
    <row r="123" spans="1:27" ht="30" customHeight="1" x14ac:dyDescent="0.15">
      <c r="A123" s="276"/>
      <c r="B123" s="483"/>
      <c r="C123" s="556"/>
      <c r="D123" s="556"/>
      <c r="E123" s="556"/>
      <c r="F123" s="556"/>
      <c r="G123" s="556"/>
      <c r="H123" s="556"/>
      <c r="I123" s="556"/>
      <c r="J123" s="556"/>
      <c r="K123" s="556"/>
      <c r="L123" s="556"/>
      <c r="M123" s="556"/>
      <c r="N123" s="556"/>
      <c r="O123" s="556"/>
      <c r="P123" s="556"/>
      <c r="Q123" s="556"/>
      <c r="R123" s="556"/>
      <c r="S123" s="556"/>
      <c r="T123" s="556"/>
      <c r="U123" s="556"/>
      <c r="V123" s="556"/>
      <c r="W123" s="556"/>
      <c r="X123" s="556"/>
      <c r="Y123" s="548"/>
      <c r="Z123" s="548"/>
      <c r="AA123" s="548"/>
    </row>
    <row r="124" spans="1:27" ht="12.95" customHeight="1" x14ac:dyDescent="0.15">
      <c r="A124" s="287"/>
      <c r="B124" s="288"/>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89"/>
      <c r="Z124" s="289"/>
      <c r="AA124" s="289"/>
    </row>
    <row r="125" spans="1:27" ht="18" customHeight="1" x14ac:dyDescent="0.15">
      <c r="A125" s="250" t="s">
        <v>33</v>
      </c>
      <c r="B125" s="250"/>
      <c r="C125" s="277"/>
      <c r="D125" s="277"/>
      <c r="E125" s="277"/>
      <c r="F125" s="277"/>
      <c r="G125" s="277"/>
      <c r="H125" s="277"/>
      <c r="I125" s="277"/>
      <c r="J125" s="238"/>
      <c r="K125" s="238"/>
      <c r="L125" s="238"/>
      <c r="M125" s="238"/>
      <c r="N125" s="238"/>
      <c r="O125" s="238"/>
      <c r="P125" s="238"/>
      <c r="Q125" s="238"/>
      <c r="R125" s="238"/>
      <c r="S125" s="239"/>
      <c r="T125" s="239"/>
      <c r="U125" s="239"/>
      <c r="V125" s="239"/>
      <c r="W125" s="239"/>
      <c r="X125" s="239"/>
      <c r="Y125" s="282"/>
      <c r="Z125" s="282"/>
      <c r="AA125" s="282"/>
    </row>
    <row r="126" spans="1:27" ht="15" customHeight="1" x14ac:dyDescent="0.15">
      <c r="A126" s="276"/>
      <c r="B126" s="483" t="s">
        <v>11</v>
      </c>
      <c r="C126" s="433" t="s">
        <v>68</v>
      </c>
      <c r="D126" s="434"/>
      <c r="E126" s="434"/>
      <c r="F126" s="434"/>
      <c r="G126" s="434"/>
      <c r="H126" s="434"/>
      <c r="I126" s="434"/>
      <c r="J126" s="434"/>
      <c r="K126" s="434"/>
      <c r="L126" s="434"/>
      <c r="M126" s="434"/>
      <c r="N126" s="434"/>
      <c r="O126" s="434"/>
      <c r="P126" s="434"/>
      <c r="Q126" s="434"/>
      <c r="R126" s="434"/>
      <c r="S126" s="434"/>
      <c r="T126" s="434"/>
      <c r="U126" s="434"/>
      <c r="V126" s="434"/>
      <c r="W126" s="434"/>
      <c r="X126" s="435"/>
      <c r="Y126" s="548"/>
      <c r="Z126" s="548"/>
      <c r="AA126" s="548"/>
    </row>
    <row r="127" spans="1:27" ht="15" customHeight="1" x14ac:dyDescent="0.15">
      <c r="A127" s="276"/>
      <c r="B127" s="483"/>
      <c r="C127" s="436" t="s">
        <v>54</v>
      </c>
      <c r="D127" s="437"/>
      <c r="E127" s="437"/>
      <c r="F127" s="437"/>
      <c r="G127" s="437"/>
      <c r="H127" s="437"/>
      <c r="I127" s="437"/>
      <c r="J127" s="437"/>
      <c r="K127" s="437"/>
      <c r="L127" s="437"/>
      <c r="M127" s="437"/>
      <c r="N127" s="437"/>
      <c r="O127" s="437"/>
      <c r="P127" s="437"/>
      <c r="Q127" s="437"/>
      <c r="R127" s="437"/>
      <c r="S127" s="437"/>
      <c r="T127" s="437"/>
      <c r="U127" s="437"/>
      <c r="V127" s="437"/>
      <c r="W127" s="437"/>
      <c r="X127" s="438"/>
      <c r="Y127" s="548"/>
      <c r="Z127" s="548"/>
      <c r="AA127" s="548"/>
    </row>
    <row r="128" spans="1:27" ht="12.95" customHeight="1" x14ac:dyDescent="0.15">
      <c r="A128" s="287"/>
      <c r="B128" s="288"/>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89"/>
      <c r="Z128" s="289"/>
      <c r="AA128" s="289"/>
    </row>
    <row r="129" spans="1:27" ht="18" customHeight="1" x14ac:dyDescent="0.15">
      <c r="A129" s="250" t="s">
        <v>17</v>
      </c>
      <c r="B129" s="250"/>
      <c r="C129" s="277"/>
      <c r="D129" s="277"/>
      <c r="E129" s="277"/>
      <c r="F129" s="277"/>
      <c r="G129" s="277"/>
      <c r="H129" s="277"/>
      <c r="I129" s="277"/>
      <c r="J129" s="238"/>
      <c r="K129" s="238"/>
      <c r="L129" s="238"/>
      <c r="M129" s="238"/>
      <c r="N129" s="238"/>
      <c r="O129" s="238"/>
      <c r="P129" s="238"/>
      <c r="Q129" s="238"/>
      <c r="R129" s="238"/>
      <c r="S129" s="239"/>
      <c r="T129" s="239"/>
      <c r="U129" s="239"/>
      <c r="V129" s="239"/>
      <c r="W129" s="239"/>
      <c r="X129" s="239"/>
      <c r="Y129" s="282"/>
      <c r="Z129" s="282"/>
      <c r="AA129" s="282"/>
    </row>
    <row r="130" spans="1:27" ht="30" customHeight="1" x14ac:dyDescent="0.15">
      <c r="A130" s="276"/>
      <c r="B130" s="483" t="s">
        <v>11</v>
      </c>
      <c r="C130" s="502" t="s">
        <v>132</v>
      </c>
      <c r="D130" s="556"/>
      <c r="E130" s="556"/>
      <c r="F130" s="556"/>
      <c r="G130" s="556"/>
      <c r="H130" s="556"/>
      <c r="I130" s="556"/>
      <c r="J130" s="556"/>
      <c r="K130" s="556"/>
      <c r="L130" s="556"/>
      <c r="M130" s="556"/>
      <c r="N130" s="556"/>
      <c r="O130" s="556"/>
      <c r="P130" s="556"/>
      <c r="Q130" s="556"/>
      <c r="R130" s="556"/>
      <c r="S130" s="556"/>
      <c r="T130" s="556"/>
      <c r="U130" s="556"/>
      <c r="V130" s="556"/>
      <c r="W130" s="556"/>
      <c r="X130" s="556"/>
      <c r="Y130" s="548"/>
      <c r="Z130" s="548"/>
      <c r="AA130" s="548"/>
    </row>
    <row r="131" spans="1:27" ht="30" customHeight="1" x14ac:dyDescent="0.15">
      <c r="A131" s="276"/>
      <c r="B131" s="483"/>
      <c r="C131" s="556"/>
      <c r="D131" s="556"/>
      <c r="E131" s="556"/>
      <c r="F131" s="556"/>
      <c r="G131" s="556"/>
      <c r="H131" s="556"/>
      <c r="I131" s="556"/>
      <c r="J131" s="556"/>
      <c r="K131" s="556"/>
      <c r="L131" s="556"/>
      <c r="M131" s="556"/>
      <c r="N131" s="556"/>
      <c r="O131" s="556"/>
      <c r="P131" s="556"/>
      <c r="Q131" s="556"/>
      <c r="R131" s="556"/>
      <c r="S131" s="556"/>
      <c r="T131" s="556"/>
      <c r="U131" s="556"/>
      <c r="V131" s="556"/>
      <c r="W131" s="556"/>
      <c r="X131" s="556"/>
      <c r="Y131" s="548"/>
      <c r="Z131" s="548"/>
      <c r="AA131" s="548"/>
    </row>
    <row r="132" spans="1:27" ht="12.75" customHeight="1" x14ac:dyDescent="0.15">
      <c r="A132" s="276"/>
      <c r="B132" s="247"/>
      <c r="C132" s="251"/>
      <c r="D132" s="271"/>
      <c r="E132" s="271"/>
      <c r="F132" s="271"/>
      <c r="G132" s="271"/>
      <c r="H132" s="271"/>
      <c r="I132" s="271"/>
      <c r="J132" s="273"/>
      <c r="K132" s="273"/>
      <c r="L132" s="273"/>
      <c r="M132" s="273"/>
      <c r="N132" s="273"/>
      <c r="O132" s="273"/>
      <c r="P132" s="273"/>
      <c r="Q132" s="273"/>
      <c r="R132" s="273"/>
      <c r="S132" s="264"/>
      <c r="T132" s="264"/>
      <c r="U132" s="264"/>
      <c r="V132" s="264"/>
      <c r="W132" s="264"/>
      <c r="X132" s="264"/>
      <c r="Y132" s="280"/>
      <c r="Z132" s="280"/>
      <c r="AA132" s="280"/>
    </row>
    <row r="133" spans="1:27" ht="18" customHeight="1" x14ac:dyDescent="0.15">
      <c r="A133" s="250" t="s">
        <v>837</v>
      </c>
      <c r="B133" s="250"/>
      <c r="C133" s="277"/>
      <c r="D133" s="277"/>
      <c r="E133" s="277"/>
      <c r="F133" s="277"/>
      <c r="G133" s="277"/>
      <c r="H133" s="277"/>
      <c r="I133" s="277"/>
      <c r="J133" s="238"/>
      <c r="K133" s="238"/>
      <c r="L133" s="238"/>
      <c r="M133" s="238"/>
      <c r="N133" s="238"/>
      <c r="O133" s="238"/>
      <c r="P133" s="238"/>
      <c r="Q133" s="238"/>
      <c r="R133" s="238"/>
      <c r="S133" s="239"/>
      <c r="T133" s="239"/>
      <c r="U133" s="239"/>
      <c r="V133" s="239"/>
      <c r="W133" s="239"/>
      <c r="X133" s="239"/>
      <c r="Y133" s="282"/>
      <c r="Z133" s="282"/>
      <c r="AA133" s="282"/>
    </row>
    <row r="134" spans="1:27" ht="15" customHeight="1" x14ac:dyDescent="0.15">
      <c r="A134" s="276"/>
      <c r="B134" s="419" t="s">
        <v>11</v>
      </c>
      <c r="C134" s="433" t="s">
        <v>72</v>
      </c>
      <c r="D134" s="557"/>
      <c r="E134" s="557"/>
      <c r="F134" s="557"/>
      <c r="G134" s="557"/>
      <c r="H134" s="557"/>
      <c r="I134" s="557"/>
      <c r="J134" s="557"/>
      <c r="K134" s="557"/>
      <c r="L134" s="557"/>
      <c r="M134" s="557"/>
      <c r="N134" s="557"/>
      <c r="O134" s="557"/>
      <c r="P134" s="557"/>
      <c r="Q134" s="557"/>
      <c r="R134" s="557"/>
      <c r="S134" s="557"/>
      <c r="T134" s="557"/>
      <c r="U134" s="557"/>
      <c r="V134" s="557"/>
      <c r="W134" s="557"/>
      <c r="X134" s="558"/>
      <c r="Y134" s="452"/>
      <c r="Z134" s="453"/>
      <c r="AA134" s="454"/>
    </row>
    <row r="135" spans="1:27" ht="15" customHeight="1" x14ac:dyDescent="0.15">
      <c r="A135" s="276"/>
      <c r="B135" s="445"/>
      <c r="C135" s="493"/>
      <c r="D135" s="592"/>
      <c r="E135" s="592"/>
      <c r="F135" s="592"/>
      <c r="G135" s="592"/>
      <c r="H135" s="592"/>
      <c r="I135" s="592"/>
      <c r="J135" s="592"/>
      <c r="K135" s="592"/>
      <c r="L135" s="592"/>
      <c r="M135" s="592"/>
      <c r="N135" s="592"/>
      <c r="O135" s="592"/>
      <c r="P135" s="592"/>
      <c r="Q135" s="592"/>
      <c r="R135" s="592"/>
      <c r="S135" s="592"/>
      <c r="T135" s="592"/>
      <c r="U135" s="592"/>
      <c r="V135" s="592"/>
      <c r="W135" s="592"/>
      <c r="X135" s="561"/>
      <c r="Y135" s="455"/>
      <c r="Z135" s="456"/>
      <c r="AA135" s="457"/>
    </row>
    <row r="136" spans="1:27" ht="15" customHeight="1" x14ac:dyDescent="0.15">
      <c r="A136" s="276"/>
      <c r="B136" s="483" t="s">
        <v>12</v>
      </c>
      <c r="C136" s="502" t="s">
        <v>71</v>
      </c>
      <c r="D136" s="556"/>
      <c r="E136" s="556"/>
      <c r="F136" s="556"/>
      <c r="G136" s="556"/>
      <c r="H136" s="556"/>
      <c r="I136" s="556"/>
      <c r="J136" s="556"/>
      <c r="K136" s="556"/>
      <c r="L136" s="556"/>
      <c r="M136" s="556"/>
      <c r="N136" s="556"/>
      <c r="O136" s="556"/>
      <c r="P136" s="556"/>
      <c r="Q136" s="556"/>
      <c r="R136" s="556"/>
      <c r="S136" s="556"/>
      <c r="T136" s="556"/>
      <c r="U136" s="556"/>
      <c r="V136" s="556"/>
      <c r="W136" s="556"/>
      <c r="X136" s="556"/>
      <c r="Y136" s="548"/>
      <c r="Z136" s="548"/>
      <c r="AA136" s="548"/>
    </row>
    <row r="137" spans="1:27" ht="15" customHeight="1" x14ac:dyDescent="0.15">
      <c r="A137" s="276"/>
      <c r="B137" s="483"/>
      <c r="C137" s="502"/>
      <c r="D137" s="556"/>
      <c r="E137" s="556"/>
      <c r="F137" s="556"/>
      <c r="G137" s="556"/>
      <c r="H137" s="556"/>
      <c r="I137" s="556"/>
      <c r="J137" s="556"/>
      <c r="K137" s="556"/>
      <c r="L137" s="556"/>
      <c r="M137" s="556"/>
      <c r="N137" s="556"/>
      <c r="O137" s="556"/>
      <c r="P137" s="556"/>
      <c r="Q137" s="556"/>
      <c r="R137" s="556"/>
      <c r="S137" s="556"/>
      <c r="T137" s="556"/>
      <c r="U137" s="556"/>
      <c r="V137" s="556"/>
      <c r="W137" s="556"/>
      <c r="X137" s="556"/>
      <c r="Y137" s="548"/>
      <c r="Z137" s="548"/>
      <c r="AA137" s="548"/>
    </row>
    <row r="138" spans="1:27" ht="12.75" customHeight="1" x14ac:dyDescent="0.15">
      <c r="A138" s="276"/>
      <c r="B138" s="247"/>
      <c r="C138" s="251"/>
      <c r="D138" s="271"/>
      <c r="E138" s="271"/>
      <c r="F138" s="271"/>
      <c r="G138" s="271"/>
      <c r="H138" s="271"/>
      <c r="I138" s="271"/>
      <c r="J138" s="273"/>
      <c r="K138" s="273"/>
      <c r="L138" s="273"/>
      <c r="M138" s="273"/>
      <c r="N138" s="273"/>
      <c r="O138" s="273"/>
      <c r="P138" s="273"/>
      <c r="Q138" s="273"/>
      <c r="R138" s="273"/>
      <c r="S138" s="264"/>
      <c r="T138" s="264"/>
      <c r="U138" s="264"/>
      <c r="V138" s="264"/>
      <c r="W138" s="264"/>
      <c r="X138" s="264"/>
      <c r="Y138" s="280"/>
      <c r="Z138" s="280"/>
      <c r="AA138" s="280"/>
    </row>
    <row r="139" spans="1:27" ht="18" customHeight="1" x14ac:dyDescent="0.15">
      <c r="A139" s="250" t="s">
        <v>1</v>
      </c>
      <c r="B139" s="250"/>
      <c r="C139" s="277"/>
      <c r="D139" s="277"/>
      <c r="E139" s="277"/>
      <c r="F139" s="277"/>
      <c r="G139" s="277"/>
      <c r="H139" s="277"/>
      <c r="I139" s="277"/>
      <c r="J139" s="238"/>
      <c r="K139" s="238"/>
      <c r="L139" s="238"/>
      <c r="M139" s="238"/>
      <c r="N139" s="238"/>
      <c r="O139" s="238"/>
      <c r="P139" s="238"/>
      <c r="Q139" s="238"/>
      <c r="R139" s="238"/>
      <c r="S139" s="239"/>
      <c r="T139" s="239"/>
      <c r="U139" s="239"/>
      <c r="V139" s="239"/>
      <c r="W139" s="239"/>
      <c r="X139" s="239"/>
      <c r="Y139" s="282"/>
      <c r="Z139" s="282"/>
      <c r="AA139" s="282"/>
    </row>
    <row r="140" spans="1:27" ht="30" customHeight="1" x14ac:dyDescent="0.15">
      <c r="A140" s="276"/>
      <c r="B140" s="419" t="s">
        <v>11</v>
      </c>
      <c r="C140" s="433" t="s">
        <v>73</v>
      </c>
      <c r="D140" s="557"/>
      <c r="E140" s="557"/>
      <c r="F140" s="557"/>
      <c r="G140" s="557"/>
      <c r="H140" s="557"/>
      <c r="I140" s="557"/>
      <c r="J140" s="557"/>
      <c r="K140" s="557"/>
      <c r="L140" s="557"/>
      <c r="M140" s="557"/>
      <c r="N140" s="557"/>
      <c r="O140" s="557"/>
      <c r="P140" s="557"/>
      <c r="Q140" s="557"/>
      <c r="R140" s="557"/>
      <c r="S140" s="557"/>
      <c r="T140" s="557"/>
      <c r="U140" s="557"/>
      <c r="V140" s="557"/>
      <c r="W140" s="557"/>
      <c r="X140" s="558"/>
      <c r="Y140" s="452"/>
      <c r="Z140" s="453"/>
      <c r="AA140" s="454"/>
    </row>
    <row r="141" spans="1:27" ht="30" customHeight="1" x14ac:dyDescent="0.15">
      <c r="A141" s="276"/>
      <c r="B141" s="445"/>
      <c r="C141" s="493"/>
      <c r="D141" s="592"/>
      <c r="E141" s="592"/>
      <c r="F141" s="592"/>
      <c r="G141" s="592"/>
      <c r="H141" s="592"/>
      <c r="I141" s="592"/>
      <c r="J141" s="592"/>
      <c r="K141" s="592"/>
      <c r="L141" s="592"/>
      <c r="M141" s="592"/>
      <c r="N141" s="592"/>
      <c r="O141" s="592"/>
      <c r="P141" s="592"/>
      <c r="Q141" s="592"/>
      <c r="R141" s="592"/>
      <c r="S141" s="592"/>
      <c r="T141" s="592"/>
      <c r="U141" s="592"/>
      <c r="V141" s="592"/>
      <c r="W141" s="592"/>
      <c r="X141" s="561"/>
      <c r="Y141" s="455"/>
      <c r="Z141" s="456"/>
      <c r="AA141" s="457"/>
    </row>
    <row r="142" spans="1:27" ht="22.5" customHeight="1" x14ac:dyDescent="0.15">
      <c r="A142" s="276"/>
      <c r="B142" s="483" t="s">
        <v>12</v>
      </c>
      <c r="C142" s="502" t="s">
        <v>878</v>
      </c>
      <c r="D142" s="556"/>
      <c r="E142" s="556"/>
      <c r="F142" s="556"/>
      <c r="G142" s="556"/>
      <c r="H142" s="556"/>
      <c r="I142" s="556"/>
      <c r="J142" s="556"/>
      <c r="K142" s="556"/>
      <c r="L142" s="556"/>
      <c r="M142" s="556"/>
      <c r="N142" s="556"/>
      <c r="O142" s="556"/>
      <c r="P142" s="556"/>
      <c r="Q142" s="556"/>
      <c r="R142" s="556"/>
      <c r="S142" s="556"/>
      <c r="T142" s="556"/>
      <c r="U142" s="556"/>
      <c r="V142" s="556"/>
      <c r="W142" s="556"/>
      <c r="X142" s="556"/>
      <c r="Y142" s="548"/>
      <c r="Z142" s="548"/>
      <c r="AA142" s="548"/>
    </row>
    <row r="143" spans="1:27" ht="22.5" customHeight="1" x14ac:dyDescent="0.15">
      <c r="A143" s="276"/>
      <c r="B143" s="483"/>
      <c r="C143" s="502"/>
      <c r="D143" s="556"/>
      <c r="E143" s="556"/>
      <c r="F143" s="556"/>
      <c r="G143" s="556"/>
      <c r="H143" s="556"/>
      <c r="I143" s="556"/>
      <c r="J143" s="556"/>
      <c r="K143" s="556"/>
      <c r="L143" s="556"/>
      <c r="M143" s="556"/>
      <c r="N143" s="556"/>
      <c r="O143" s="556"/>
      <c r="P143" s="556"/>
      <c r="Q143" s="556"/>
      <c r="R143" s="556"/>
      <c r="S143" s="556"/>
      <c r="T143" s="556"/>
      <c r="U143" s="556"/>
      <c r="V143" s="556"/>
      <c r="W143" s="556"/>
      <c r="X143" s="556"/>
      <c r="Y143" s="548"/>
      <c r="Z143" s="548"/>
      <c r="AA143" s="548"/>
    </row>
    <row r="144" spans="1:27" ht="12.75" customHeight="1" x14ac:dyDescent="0.15">
      <c r="A144" s="276"/>
      <c r="B144" s="247"/>
      <c r="C144" s="290"/>
      <c r="D144" s="271"/>
      <c r="E144" s="271"/>
      <c r="F144" s="271"/>
      <c r="G144" s="271"/>
      <c r="H144" s="271"/>
      <c r="I144" s="271"/>
      <c r="J144" s="273"/>
      <c r="K144" s="273"/>
      <c r="L144" s="273"/>
      <c r="M144" s="273"/>
      <c r="N144" s="273"/>
      <c r="O144" s="273"/>
      <c r="P144" s="273"/>
      <c r="Q144" s="273"/>
      <c r="R144" s="273"/>
      <c r="S144" s="264"/>
      <c r="T144" s="264"/>
      <c r="U144" s="264"/>
      <c r="V144" s="264"/>
      <c r="W144" s="264"/>
      <c r="X144" s="264"/>
      <c r="Y144" s="280"/>
      <c r="Z144" s="280"/>
      <c r="AA144" s="280"/>
    </row>
    <row r="145" spans="1:27" ht="18" customHeight="1" x14ac:dyDescent="0.15">
      <c r="A145" s="250" t="s">
        <v>838</v>
      </c>
      <c r="B145" s="250"/>
      <c r="C145" s="277"/>
      <c r="D145" s="277"/>
      <c r="E145" s="277"/>
      <c r="F145" s="277"/>
      <c r="G145" s="277"/>
      <c r="H145" s="277"/>
      <c r="I145" s="277"/>
      <c r="J145" s="238"/>
      <c r="K145" s="238"/>
      <c r="L145" s="238"/>
      <c r="M145" s="238"/>
      <c r="N145" s="238"/>
      <c r="O145" s="238"/>
      <c r="P145" s="238"/>
      <c r="Q145" s="238"/>
      <c r="R145" s="238"/>
      <c r="S145" s="239"/>
      <c r="T145" s="239"/>
      <c r="U145" s="239"/>
      <c r="V145" s="239"/>
      <c r="W145" s="239"/>
      <c r="X145" s="239"/>
      <c r="Y145" s="282"/>
      <c r="Z145" s="282"/>
      <c r="AA145" s="282"/>
    </row>
    <row r="146" spans="1:27" ht="30" customHeight="1" x14ac:dyDescent="0.15">
      <c r="A146" s="276"/>
      <c r="B146" s="483" t="s">
        <v>11</v>
      </c>
      <c r="C146" s="502" t="s">
        <v>133</v>
      </c>
      <c r="D146" s="556"/>
      <c r="E146" s="556"/>
      <c r="F146" s="556"/>
      <c r="G146" s="556"/>
      <c r="H146" s="556"/>
      <c r="I146" s="556"/>
      <c r="J146" s="556"/>
      <c r="K146" s="556"/>
      <c r="L146" s="556"/>
      <c r="M146" s="556"/>
      <c r="N146" s="556"/>
      <c r="O146" s="556"/>
      <c r="P146" s="556"/>
      <c r="Q146" s="556"/>
      <c r="R146" s="556"/>
      <c r="S146" s="556"/>
      <c r="T146" s="556"/>
      <c r="U146" s="556"/>
      <c r="V146" s="556"/>
      <c r="W146" s="556"/>
      <c r="X146" s="556"/>
      <c r="Y146" s="548"/>
      <c r="Z146" s="548"/>
      <c r="AA146" s="548"/>
    </row>
    <row r="147" spans="1:27" ht="30" customHeight="1" x14ac:dyDescent="0.15">
      <c r="A147" s="276"/>
      <c r="B147" s="483"/>
      <c r="C147" s="502"/>
      <c r="D147" s="556"/>
      <c r="E147" s="556"/>
      <c r="F147" s="556"/>
      <c r="G147" s="556"/>
      <c r="H147" s="556"/>
      <c r="I147" s="556"/>
      <c r="J147" s="556"/>
      <c r="K147" s="556"/>
      <c r="L147" s="556"/>
      <c r="M147" s="556"/>
      <c r="N147" s="556"/>
      <c r="O147" s="556"/>
      <c r="P147" s="556"/>
      <c r="Q147" s="556"/>
      <c r="R147" s="556"/>
      <c r="S147" s="556"/>
      <c r="T147" s="556"/>
      <c r="U147" s="556"/>
      <c r="V147" s="556"/>
      <c r="W147" s="556"/>
      <c r="X147" s="556"/>
      <c r="Y147" s="548"/>
      <c r="Z147" s="548"/>
      <c r="AA147" s="548"/>
    </row>
    <row r="148" spans="1:27" ht="12.95" customHeight="1" x14ac:dyDescent="0.15">
      <c r="A148" s="287"/>
      <c r="B148" s="287"/>
      <c r="C148" s="239"/>
      <c r="D148" s="239"/>
      <c r="E148" s="239"/>
      <c r="F148" s="239"/>
      <c r="G148" s="239"/>
      <c r="H148" s="239"/>
      <c r="I148" s="239"/>
      <c r="J148" s="239"/>
      <c r="K148" s="239"/>
      <c r="L148" s="239"/>
      <c r="M148" s="239"/>
      <c r="N148" s="239"/>
      <c r="O148" s="239"/>
      <c r="P148" s="239"/>
      <c r="Q148" s="239"/>
      <c r="R148" s="239"/>
      <c r="S148" s="239"/>
      <c r="T148" s="239"/>
      <c r="U148" s="239"/>
      <c r="V148" s="239"/>
      <c r="W148" s="239"/>
      <c r="X148" s="239"/>
      <c r="Y148" s="282"/>
      <c r="Z148" s="282"/>
      <c r="AA148" s="282"/>
    </row>
    <row r="149" spans="1:27" ht="18" customHeight="1" x14ac:dyDescent="0.15">
      <c r="A149" s="250" t="s">
        <v>839</v>
      </c>
      <c r="B149" s="250"/>
      <c r="C149" s="277"/>
      <c r="D149" s="277"/>
      <c r="E149" s="277"/>
      <c r="F149" s="277"/>
      <c r="G149" s="277"/>
      <c r="H149" s="277"/>
      <c r="I149" s="277"/>
      <c r="J149" s="238"/>
      <c r="K149" s="238"/>
      <c r="L149" s="238"/>
      <c r="M149" s="238"/>
      <c r="N149" s="238"/>
      <c r="O149" s="238"/>
      <c r="P149" s="238"/>
      <c r="Q149" s="238"/>
      <c r="R149" s="238"/>
      <c r="S149" s="239"/>
      <c r="T149" s="239"/>
      <c r="U149" s="239"/>
      <c r="V149" s="239"/>
      <c r="W149" s="239"/>
      <c r="X149" s="239"/>
      <c r="Y149" s="282"/>
      <c r="Z149" s="282"/>
      <c r="AA149" s="282"/>
    </row>
    <row r="150" spans="1:27" ht="15" customHeight="1" x14ac:dyDescent="0.15">
      <c r="A150" s="276"/>
      <c r="B150" s="483" t="s">
        <v>11</v>
      </c>
      <c r="C150" s="502" t="s">
        <v>840</v>
      </c>
      <c r="D150" s="556"/>
      <c r="E150" s="556"/>
      <c r="F150" s="556"/>
      <c r="G150" s="556"/>
      <c r="H150" s="556"/>
      <c r="I150" s="556"/>
      <c r="J150" s="556"/>
      <c r="K150" s="556"/>
      <c r="L150" s="556"/>
      <c r="M150" s="556"/>
      <c r="N150" s="556"/>
      <c r="O150" s="556"/>
      <c r="P150" s="556"/>
      <c r="Q150" s="556"/>
      <c r="R150" s="556"/>
      <c r="S150" s="556"/>
      <c r="T150" s="556"/>
      <c r="U150" s="556"/>
      <c r="V150" s="556"/>
      <c r="W150" s="556"/>
      <c r="X150" s="556"/>
      <c r="Y150" s="548"/>
      <c r="Z150" s="548"/>
      <c r="AA150" s="548"/>
    </row>
    <row r="151" spans="1:27" ht="15" customHeight="1" x14ac:dyDescent="0.15">
      <c r="A151" s="276"/>
      <c r="B151" s="483"/>
      <c r="C151" s="502"/>
      <c r="D151" s="556"/>
      <c r="E151" s="556"/>
      <c r="F151" s="556"/>
      <c r="G151" s="556"/>
      <c r="H151" s="556"/>
      <c r="I151" s="556"/>
      <c r="J151" s="556"/>
      <c r="K151" s="556"/>
      <c r="L151" s="556"/>
      <c r="M151" s="556"/>
      <c r="N151" s="556"/>
      <c r="O151" s="556"/>
      <c r="P151" s="556"/>
      <c r="Q151" s="556"/>
      <c r="R151" s="556"/>
      <c r="S151" s="556"/>
      <c r="T151" s="556"/>
      <c r="U151" s="556"/>
      <c r="V151" s="556"/>
      <c r="W151" s="556"/>
      <c r="X151" s="556"/>
      <c r="Y151" s="548"/>
      <c r="Z151" s="548"/>
      <c r="AA151" s="548"/>
    </row>
    <row r="152" spans="1:27" ht="30" customHeight="1" x14ac:dyDescent="0.15">
      <c r="A152" s="276"/>
      <c r="B152" s="483" t="s">
        <v>12</v>
      </c>
      <c r="C152" s="502" t="s">
        <v>841</v>
      </c>
      <c r="D152" s="556"/>
      <c r="E152" s="556"/>
      <c r="F152" s="556"/>
      <c r="G152" s="556"/>
      <c r="H152" s="556"/>
      <c r="I152" s="556"/>
      <c r="J152" s="556"/>
      <c r="K152" s="556"/>
      <c r="L152" s="556"/>
      <c r="M152" s="556"/>
      <c r="N152" s="556"/>
      <c r="O152" s="556"/>
      <c r="P152" s="556"/>
      <c r="Q152" s="556"/>
      <c r="R152" s="556"/>
      <c r="S152" s="556"/>
      <c r="T152" s="556"/>
      <c r="U152" s="556"/>
      <c r="V152" s="556"/>
      <c r="W152" s="556"/>
      <c r="X152" s="556"/>
      <c r="Y152" s="548"/>
      <c r="Z152" s="548"/>
      <c r="AA152" s="548"/>
    </row>
    <row r="153" spans="1:27" ht="30" customHeight="1" x14ac:dyDescent="0.15">
      <c r="A153" s="276"/>
      <c r="B153" s="483"/>
      <c r="C153" s="502"/>
      <c r="D153" s="556"/>
      <c r="E153" s="556"/>
      <c r="F153" s="556"/>
      <c r="G153" s="556"/>
      <c r="H153" s="556"/>
      <c r="I153" s="556"/>
      <c r="J153" s="556"/>
      <c r="K153" s="556"/>
      <c r="L153" s="556"/>
      <c r="M153" s="556"/>
      <c r="N153" s="556"/>
      <c r="O153" s="556"/>
      <c r="P153" s="556"/>
      <c r="Q153" s="556"/>
      <c r="R153" s="556"/>
      <c r="S153" s="556"/>
      <c r="T153" s="556"/>
      <c r="U153" s="556"/>
      <c r="V153" s="556"/>
      <c r="W153" s="556"/>
      <c r="X153" s="556"/>
      <c r="Y153" s="548"/>
      <c r="Z153" s="548"/>
      <c r="AA153" s="548"/>
    </row>
    <row r="154" spans="1:27" ht="12.95" customHeight="1" x14ac:dyDescent="0.15">
      <c r="A154" s="287"/>
      <c r="B154" s="287"/>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c r="Y154" s="282"/>
      <c r="Z154" s="282"/>
      <c r="AA154" s="282"/>
    </row>
    <row r="155" spans="1:27" ht="18" customHeight="1" x14ac:dyDescent="0.15">
      <c r="A155" s="250" t="s">
        <v>34</v>
      </c>
      <c r="B155" s="250"/>
      <c r="C155" s="277"/>
      <c r="D155" s="277"/>
      <c r="E155" s="277"/>
      <c r="F155" s="277"/>
      <c r="G155" s="277"/>
      <c r="H155" s="277"/>
      <c r="I155" s="277"/>
      <c r="J155" s="238"/>
      <c r="K155" s="238"/>
      <c r="L155" s="238"/>
      <c r="M155" s="238"/>
      <c r="N155" s="238"/>
      <c r="O155" s="238"/>
      <c r="P155" s="238"/>
      <c r="Q155" s="238"/>
      <c r="R155" s="238"/>
      <c r="S155" s="239"/>
      <c r="T155" s="239"/>
      <c r="U155" s="239"/>
      <c r="V155" s="239"/>
      <c r="W155" s="239"/>
      <c r="X155" s="239"/>
      <c r="Y155" s="282"/>
      <c r="Z155" s="282"/>
      <c r="AA155" s="282"/>
    </row>
    <row r="156" spans="1:27" ht="42" customHeight="1" x14ac:dyDescent="0.15">
      <c r="A156" s="276"/>
      <c r="B156" s="483" t="s">
        <v>11</v>
      </c>
      <c r="C156" s="502" t="s">
        <v>879</v>
      </c>
      <c r="D156" s="502"/>
      <c r="E156" s="502"/>
      <c r="F156" s="502"/>
      <c r="G156" s="502"/>
      <c r="H156" s="502"/>
      <c r="I156" s="502"/>
      <c r="J156" s="502"/>
      <c r="K156" s="502"/>
      <c r="L156" s="502"/>
      <c r="M156" s="502"/>
      <c r="N156" s="502"/>
      <c r="O156" s="502"/>
      <c r="P156" s="502"/>
      <c r="Q156" s="502"/>
      <c r="R156" s="502"/>
      <c r="S156" s="502"/>
      <c r="T156" s="502"/>
      <c r="U156" s="502"/>
      <c r="V156" s="502"/>
      <c r="W156" s="502"/>
      <c r="X156" s="502"/>
      <c r="Y156" s="548"/>
      <c r="Z156" s="548"/>
      <c r="AA156" s="548"/>
    </row>
    <row r="157" spans="1:27" ht="42" customHeight="1" x14ac:dyDescent="0.15">
      <c r="A157" s="276"/>
      <c r="B157" s="483"/>
      <c r="C157" s="502"/>
      <c r="D157" s="502"/>
      <c r="E157" s="502"/>
      <c r="F157" s="502"/>
      <c r="G157" s="502"/>
      <c r="H157" s="502"/>
      <c r="I157" s="502"/>
      <c r="J157" s="502"/>
      <c r="K157" s="502"/>
      <c r="L157" s="502"/>
      <c r="M157" s="502"/>
      <c r="N157" s="502"/>
      <c r="O157" s="502"/>
      <c r="P157" s="502"/>
      <c r="Q157" s="502"/>
      <c r="R157" s="502"/>
      <c r="S157" s="502"/>
      <c r="T157" s="502"/>
      <c r="U157" s="502"/>
      <c r="V157" s="502"/>
      <c r="W157" s="502"/>
      <c r="X157" s="502"/>
      <c r="Y157" s="548"/>
      <c r="Z157" s="548"/>
      <c r="AA157" s="548"/>
    </row>
    <row r="158" spans="1:27" ht="12.95" customHeight="1" x14ac:dyDescent="0.15">
      <c r="A158" s="287"/>
      <c r="B158" s="287"/>
      <c r="C158" s="239"/>
      <c r="D158" s="239"/>
      <c r="E158" s="239"/>
      <c r="F158" s="239"/>
      <c r="G158" s="239"/>
      <c r="H158" s="239"/>
      <c r="I158" s="239"/>
      <c r="J158" s="239"/>
      <c r="K158" s="239"/>
      <c r="L158" s="239"/>
      <c r="M158" s="239"/>
      <c r="N158" s="239"/>
      <c r="O158" s="239"/>
      <c r="P158" s="239"/>
      <c r="Q158" s="239"/>
      <c r="R158" s="239"/>
      <c r="S158" s="239"/>
      <c r="T158" s="239"/>
      <c r="U158" s="239"/>
      <c r="V158" s="239"/>
      <c r="W158" s="239"/>
      <c r="X158" s="239"/>
      <c r="Y158" s="282"/>
      <c r="Z158" s="282"/>
      <c r="AA158" s="282"/>
    </row>
    <row r="159" spans="1:27" ht="18" customHeight="1" x14ac:dyDescent="0.15">
      <c r="A159" s="250" t="s">
        <v>842</v>
      </c>
      <c r="B159" s="250"/>
      <c r="C159" s="277"/>
      <c r="D159" s="277"/>
      <c r="E159" s="277"/>
      <c r="F159" s="277"/>
      <c r="G159" s="277"/>
      <c r="H159" s="277"/>
      <c r="I159" s="277"/>
      <c r="J159" s="238"/>
      <c r="K159" s="238"/>
      <c r="L159" s="238"/>
      <c r="M159" s="238"/>
      <c r="N159" s="238"/>
      <c r="O159" s="238"/>
      <c r="P159" s="238"/>
      <c r="Q159" s="238"/>
      <c r="R159" s="238"/>
      <c r="S159" s="239"/>
      <c r="T159" s="239"/>
      <c r="U159" s="239"/>
      <c r="V159" s="239"/>
      <c r="W159" s="239"/>
      <c r="X159" s="239"/>
      <c r="Y159" s="282"/>
      <c r="Z159" s="282"/>
      <c r="AA159" s="282"/>
    </row>
    <row r="160" spans="1:27" ht="15" customHeight="1" x14ac:dyDescent="0.15">
      <c r="A160" s="276"/>
      <c r="B160" s="419" t="s">
        <v>11</v>
      </c>
      <c r="C160" s="433" t="s">
        <v>74</v>
      </c>
      <c r="D160" s="557"/>
      <c r="E160" s="557"/>
      <c r="F160" s="557"/>
      <c r="G160" s="557"/>
      <c r="H160" s="557"/>
      <c r="I160" s="557"/>
      <c r="J160" s="557"/>
      <c r="K160" s="557"/>
      <c r="L160" s="557"/>
      <c r="M160" s="557"/>
      <c r="N160" s="557"/>
      <c r="O160" s="557"/>
      <c r="P160" s="557"/>
      <c r="Q160" s="557"/>
      <c r="R160" s="557"/>
      <c r="S160" s="557"/>
      <c r="T160" s="557"/>
      <c r="U160" s="557"/>
      <c r="V160" s="557"/>
      <c r="W160" s="557"/>
      <c r="X160" s="558"/>
      <c r="Y160" s="452"/>
      <c r="Z160" s="453"/>
      <c r="AA160" s="454"/>
    </row>
    <row r="161" spans="1:27" ht="15" customHeight="1" x14ac:dyDescent="0.15">
      <c r="A161" s="276"/>
      <c r="B161" s="420"/>
      <c r="C161" s="574"/>
      <c r="D161" s="575"/>
      <c r="E161" s="575"/>
      <c r="F161" s="575"/>
      <c r="G161" s="575"/>
      <c r="H161" s="575"/>
      <c r="I161" s="575"/>
      <c r="J161" s="575"/>
      <c r="K161" s="575"/>
      <c r="L161" s="575"/>
      <c r="M161" s="575"/>
      <c r="N161" s="575"/>
      <c r="O161" s="575"/>
      <c r="P161" s="575"/>
      <c r="Q161" s="575"/>
      <c r="R161" s="575"/>
      <c r="S161" s="575"/>
      <c r="T161" s="575"/>
      <c r="U161" s="575"/>
      <c r="V161" s="575"/>
      <c r="W161" s="575"/>
      <c r="X161" s="576"/>
      <c r="Y161" s="458"/>
      <c r="Z161" s="459"/>
      <c r="AA161" s="460"/>
    </row>
    <row r="162" spans="1:27" ht="12.95" customHeight="1" x14ac:dyDescent="0.15">
      <c r="A162" s="287"/>
      <c r="B162" s="287"/>
      <c r="C162" s="239"/>
      <c r="D162" s="239"/>
      <c r="E162" s="239"/>
      <c r="F162" s="239"/>
      <c r="G162" s="239"/>
      <c r="H162" s="239"/>
      <c r="I162" s="239"/>
      <c r="J162" s="239"/>
      <c r="K162" s="239"/>
      <c r="L162" s="239"/>
      <c r="M162" s="239"/>
      <c r="N162" s="239"/>
      <c r="O162" s="239"/>
      <c r="P162" s="239"/>
      <c r="Q162" s="239"/>
      <c r="R162" s="239"/>
      <c r="S162" s="239"/>
      <c r="T162" s="239"/>
      <c r="U162" s="239"/>
      <c r="V162" s="239"/>
      <c r="W162" s="239"/>
      <c r="X162" s="239"/>
      <c r="Y162" s="282"/>
      <c r="Z162" s="282"/>
      <c r="AA162" s="282"/>
    </row>
    <row r="163" spans="1:27" ht="18" customHeight="1" x14ac:dyDescent="0.15">
      <c r="A163" s="250" t="s">
        <v>35</v>
      </c>
      <c r="B163" s="250"/>
      <c r="C163" s="277"/>
      <c r="D163" s="277"/>
      <c r="E163" s="277"/>
      <c r="F163" s="277"/>
      <c r="G163" s="277"/>
      <c r="H163" s="277"/>
      <c r="I163" s="277"/>
      <c r="J163" s="238"/>
      <c r="K163" s="238"/>
      <c r="L163" s="238"/>
      <c r="M163" s="238"/>
      <c r="N163" s="238"/>
      <c r="O163" s="238"/>
      <c r="P163" s="238"/>
      <c r="Q163" s="238"/>
      <c r="R163" s="238"/>
      <c r="S163" s="239"/>
      <c r="T163" s="239"/>
      <c r="U163" s="239"/>
      <c r="V163" s="239"/>
      <c r="W163" s="239"/>
      <c r="X163" s="239"/>
      <c r="Y163" s="282"/>
      <c r="Z163" s="282"/>
      <c r="AA163" s="282"/>
    </row>
    <row r="164" spans="1:27" ht="15" customHeight="1" x14ac:dyDescent="0.15">
      <c r="A164" s="276"/>
      <c r="B164" s="483" t="s">
        <v>11</v>
      </c>
      <c r="C164" s="502" t="s">
        <v>49</v>
      </c>
      <c r="D164" s="556"/>
      <c r="E164" s="556"/>
      <c r="F164" s="556"/>
      <c r="G164" s="556"/>
      <c r="H164" s="556"/>
      <c r="I164" s="556"/>
      <c r="J164" s="556"/>
      <c r="K164" s="556"/>
      <c r="L164" s="556"/>
      <c r="M164" s="556"/>
      <c r="N164" s="556"/>
      <c r="O164" s="556"/>
      <c r="P164" s="556"/>
      <c r="Q164" s="556"/>
      <c r="R164" s="556"/>
      <c r="S164" s="556"/>
      <c r="T164" s="556"/>
      <c r="U164" s="556"/>
      <c r="V164" s="556"/>
      <c r="W164" s="556"/>
      <c r="X164" s="556"/>
      <c r="Y164" s="548"/>
      <c r="Z164" s="548"/>
      <c r="AA164" s="548"/>
    </row>
    <row r="165" spans="1:27" ht="15" customHeight="1" x14ac:dyDescent="0.15">
      <c r="A165" s="276"/>
      <c r="B165" s="483"/>
      <c r="C165" s="502"/>
      <c r="D165" s="556"/>
      <c r="E165" s="556"/>
      <c r="F165" s="556"/>
      <c r="G165" s="556"/>
      <c r="H165" s="556"/>
      <c r="I165" s="556"/>
      <c r="J165" s="556"/>
      <c r="K165" s="556"/>
      <c r="L165" s="556"/>
      <c r="M165" s="556"/>
      <c r="N165" s="556"/>
      <c r="O165" s="556"/>
      <c r="P165" s="556"/>
      <c r="Q165" s="556"/>
      <c r="R165" s="556"/>
      <c r="S165" s="556"/>
      <c r="T165" s="556"/>
      <c r="U165" s="556"/>
      <c r="V165" s="556"/>
      <c r="W165" s="556"/>
      <c r="X165" s="556"/>
      <c r="Y165" s="548"/>
      <c r="Z165" s="548"/>
      <c r="AA165" s="548"/>
    </row>
    <row r="166" spans="1:27" ht="12.95" customHeight="1" x14ac:dyDescent="0.15">
      <c r="A166" s="287"/>
      <c r="B166" s="287"/>
      <c r="C166" s="239"/>
      <c r="D166" s="239"/>
      <c r="E166" s="239"/>
      <c r="F166" s="239"/>
      <c r="G166" s="239"/>
      <c r="H166" s="239"/>
      <c r="I166" s="239"/>
      <c r="J166" s="239"/>
      <c r="K166" s="239"/>
      <c r="L166" s="239"/>
      <c r="M166" s="239"/>
      <c r="N166" s="239"/>
      <c r="O166" s="239"/>
      <c r="P166" s="239"/>
      <c r="Q166" s="239"/>
      <c r="R166" s="239"/>
      <c r="S166" s="239"/>
      <c r="T166" s="239"/>
      <c r="U166" s="239"/>
      <c r="V166" s="239"/>
      <c r="W166" s="239"/>
      <c r="X166" s="239"/>
      <c r="Y166" s="282"/>
      <c r="Z166" s="282"/>
      <c r="AA166" s="282"/>
    </row>
    <row r="167" spans="1:27" ht="18" customHeight="1" x14ac:dyDescent="0.15">
      <c r="A167" s="250" t="s">
        <v>20</v>
      </c>
      <c r="B167" s="250"/>
      <c r="C167" s="277"/>
      <c r="D167" s="277"/>
      <c r="E167" s="277"/>
      <c r="F167" s="277"/>
      <c r="G167" s="277"/>
      <c r="H167" s="277"/>
      <c r="I167" s="277"/>
      <c r="J167" s="238"/>
      <c r="K167" s="238"/>
      <c r="L167" s="238"/>
      <c r="M167" s="238"/>
      <c r="N167" s="238"/>
      <c r="O167" s="238"/>
      <c r="P167" s="238"/>
      <c r="Q167" s="238"/>
      <c r="R167" s="238"/>
      <c r="S167" s="239"/>
      <c r="T167" s="239"/>
      <c r="U167" s="239"/>
      <c r="V167" s="239"/>
      <c r="W167" s="239"/>
      <c r="X167" s="239"/>
      <c r="Y167" s="282"/>
      <c r="Z167" s="282"/>
      <c r="AA167" s="282"/>
    </row>
    <row r="168" spans="1:27" ht="15" customHeight="1" x14ac:dyDescent="0.15">
      <c r="A168" s="276"/>
      <c r="B168" s="483" t="s">
        <v>11</v>
      </c>
      <c r="C168" s="502" t="s">
        <v>75</v>
      </c>
      <c r="D168" s="556"/>
      <c r="E168" s="556"/>
      <c r="F168" s="556"/>
      <c r="G168" s="556"/>
      <c r="H168" s="556"/>
      <c r="I168" s="556"/>
      <c r="J168" s="556"/>
      <c r="K168" s="556"/>
      <c r="L168" s="556"/>
      <c r="M168" s="556"/>
      <c r="N168" s="556"/>
      <c r="O168" s="556"/>
      <c r="P168" s="556"/>
      <c r="Q168" s="556"/>
      <c r="R168" s="556"/>
      <c r="S168" s="556"/>
      <c r="T168" s="556"/>
      <c r="U168" s="556"/>
      <c r="V168" s="556"/>
      <c r="W168" s="556"/>
      <c r="X168" s="556"/>
      <c r="Y168" s="548"/>
      <c r="Z168" s="548"/>
      <c r="AA168" s="548"/>
    </row>
    <row r="169" spans="1:27" ht="15" customHeight="1" x14ac:dyDescent="0.15">
      <c r="A169" s="276"/>
      <c r="B169" s="483"/>
      <c r="C169" s="502"/>
      <c r="D169" s="556"/>
      <c r="E169" s="556"/>
      <c r="F169" s="556"/>
      <c r="G169" s="556"/>
      <c r="H169" s="556"/>
      <c r="I169" s="556"/>
      <c r="J169" s="556"/>
      <c r="K169" s="556"/>
      <c r="L169" s="556"/>
      <c r="M169" s="556"/>
      <c r="N169" s="556"/>
      <c r="O169" s="556"/>
      <c r="P169" s="556"/>
      <c r="Q169" s="556"/>
      <c r="R169" s="556"/>
      <c r="S169" s="556"/>
      <c r="T169" s="556"/>
      <c r="U169" s="556"/>
      <c r="V169" s="556"/>
      <c r="W169" s="556"/>
      <c r="X169" s="556"/>
      <c r="Y169" s="548"/>
      <c r="Z169" s="548"/>
      <c r="AA169" s="548"/>
    </row>
    <row r="170" spans="1:27" ht="12.95" customHeight="1" x14ac:dyDescent="0.15">
      <c r="A170" s="287"/>
      <c r="B170" s="287"/>
      <c r="C170" s="239"/>
      <c r="D170" s="239"/>
      <c r="E170" s="239"/>
      <c r="F170" s="239"/>
      <c r="G170" s="239"/>
      <c r="H170" s="239"/>
      <c r="I170" s="239"/>
      <c r="J170" s="239"/>
      <c r="K170" s="239"/>
      <c r="L170" s="239"/>
      <c r="M170" s="239"/>
      <c r="N170" s="239"/>
      <c r="O170" s="239"/>
      <c r="P170" s="239"/>
      <c r="Q170" s="239"/>
      <c r="R170" s="239"/>
      <c r="S170" s="239"/>
      <c r="T170" s="239"/>
      <c r="U170" s="239"/>
      <c r="V170" s="239"/>
      <c r="W170" s="239"/>
      <c r="X170" s="239"/>
      <c r="Y170" s="282"/>
      <c r="Z170" s="282"/>
      <c r="AA170" s="282"/>
    </row>
    <row r="171" spans="1:27" s="214" customFormat="1" ht="18" customHeight="1" x14ac:dyDescent="0.15">
      <c r="A171" s="250" t="s">
        <v>843</v>
      </c>
      <c r="B171" s="250"/>
      <c r="C171" s="276"/>
      <c r="D171" s="276"/>
      <c r="E171" s="276"/>
      <c r="F171" s="276"/>
      <c r="G171" s="276"/>
      <c r="H171" s="276"/>
      <c r="I171" s="276"/>
      <c r="J171" s="237"/>
      <c r="K171" s="237"/>
      <c r="L171" s="237"/>
      <c r="M171" s="237"/>
      <c r="N171" s="237"/>
      <c r="O171" s="237"/>
      <c r="P171" s="237"/>
      <c r="Q171" s="237"/>
      <c r="R171" s="237"/>
      <c r="S171" s="287"/>
      <c r="T171" s="287"/>
      <c r="U171" s="287"/>
      <c r="V171" s="287"/>
      <c r="W171" s="287"/>
      <c r="X171" s="287"/>
      <c r="Y171" s="291"/>
      <c r="Z171" s="291"/>
      <c r="AA171" s="291"/>
    </row>
    <row r="172" spans="1:27" ht="22.5" customHeight="1" x14ac:dyDescent="0.15">
      <c r="A172" s="276"/>
      <c r="B172" s="483" t="s">
        <v>11</v>
      </c>
      <c r="C172" s="502" t="s">
        <v>76</v>
      </c>
      <c r="D172" s="556"/>
      <c r="E172" s="556"/>
      <c r="F172" s="556"/>
      <c r="G172" s="556"/>
      <c r="H172" s="556"/>
      <c r="I172" s="556"/>
      <c r="J172" s="556"/>
      <c r="K172" s="556"/>
      <c r="L172" s="556"/>
      <c r="M172" s="556"/>
      <c r="N172" s="556"/>
      <c r="O172" s="556"/>
      <c r="P172" s="556"/>
      <c r="Q172" s="556"/>
      <c r="R172" s="556"/>
      <c r="S172" s="556"/>
      <c r="T172" s="556"/>
      <c r="U172" s="556"/>
      <c r="V172" s="556"/>
      <c r="W172" s="556"/>
      <c r="X172" s="556"/>
      <c r="Y172" s="548"/>
      <c r="Z172" s="548"/>
      <c r="AA172" s="548"/>
    </row>
    <row r="173" spans="1:27" ht="22.5" customHeight="1" x14ac:dyDescent="0.15">
      <c r="A173" s="276"/>
      <c r="B173" s="483"/>
      <c r="C173" s="556"/>
      <c r="D173" s="556"/>
      <c r="E173" s="556"/>
      <c r="F173" s="556"/>
      <c r="G173" s="556"/>
      <c r="H173" s="556"/>
      <c r="I173" s="556"/>
      <c r="J173" s="556"/>
      <c r="K173" s="556"/>
      <c r="L173" s="556"/>
      <c r="M173" s="556"/>
      <c r="N173" s="556"/>
      <c r="O173" s="556"/>
      <c r="P173" s="556"/>
      <c r="Q173" s="556"/>
      <c r="R173" s="556"/>
      <c r="S173" s="556"/>
      <c r="T173" s="556"/>
      <c r="U173" s="556"/>
      <c r="V173" s="556"/>
      <c r="W173" s="556"/>
      <c r="X173" s="556"/>
      <c r="Y173" s="548"/>
      <c r="Z173" s="548"/>
      <c r="AA173" s="548"/>
    </row>
    <row r="174" spans="1:27" ht="22.5" customHeight="1" x14ac:dyDescent="0.15">
      <c r="A174" s="276"/>
      <c r="B174" s="483" t="s">
        <v>12</v>
      </c>
      <c r="C174" s="502" t="s">
        <v>77</v>
      </c>
      <c r="D174" s="556"/>
      <c r="E174" s="556"/>
      <c r="F174" s="556"/>
      <c r="G174" s="556"/>
      <c r="H174" s="556"/>
      <c r="I174" s="556"/>
      <c r="J174" s="556"/>
      <c r="K174" s="556"/>
      <c r="L174" s="556"/>
      <c r="M174" s="556"/>
      <c r="N174" s="556"/>
      <c r="O174" s="556"/>
      <c r="P174" s="556"/>
      <c r="Q174" s="556"/>
      <c r="R174" s="556"/>
      <c r="S174" s="556"/>
      <c r="T174" s="556"/>
      <c r="U174" s="556"/>
      <c r="V174" s="556"/>
      <c r="W174" s="556"/>
      <c r="X174" s="556"/>
      <c r="Y174" s="548"/>
      <c r="Z174" s="548"/>
      <c r="AA174" s="548"/>
    </row>
    <row r="175" spans="1:27" ht="22.5" customHeight="1" x14ac:dyDescent="0.15">
      <c r="A175" s="276"/>
      <c r="B175" s="483"/>
      <c r="C175" s="502"/>
      <c r="D175" s="556"/>
      <c r="E175" s="556"/>
      <c r="F175" s="556"/>
      <c r="G175" s="556"/>
      <c r="H175" s="556"/>
      <c r="I175" s="556"/>
      <c r="J175" s="556"/>
      <c r="K175" s="556"/>
      <c r="L175" s="556"/>
      <c r="M175" s="556"/>
      <c r="N175" s="556"/>
      <c r="O175" s="556"/>
      <c r="P175" s="556"/>
      <c r="Q175" s="556"/>
      <c r="R175" s="556"/>
      <c r="S175" s="556"/>
      <c r="T175" s="556"/>
      <c r="U175" s="556"/>
      <c r="V175" s="556"/>
      <c r="W175" s="556"/>
      <c r="X175" s="556"/>
      <c r="Y175" s="548"/>
      <c r="Z175" s="548"/>
      <c r="AA175" s="548"/>
    </row>
    <row r="176" spans="1:27" ht="12.95" customHeight="1" x14ac:dyDescent="0.15">
      <c r="A176" s="287"/>
      <c r="B176" s="287"/>
      <c r="C176" s="239"/>
      <c r="D176" s="239"/>
      <c r="E176" s="239"/>
      <c r="F176" s="239"/>
      <c r="G176" s="239"/>
      <c r="H176" s="239"/>
      <c r="I176" s="239"/>
      <c r="J176" s="239"/>
      <c r="K176" s="239"/>
      <c r="L176" s="239"/>
      <c r="M176" s="239"/>
      <c r="N176" s="239"/>
      <c r="O176" s="239"/>
      <c r="P176" s="239"/>
      <c r="Q176" s="239"/>
      <c r="R176" s="239"/>
      <c r="S176" s="239"/>
      <c r="T176" s="239"/>
      <c r="U176" s="239"/>
      <c r="V176" s="239"/>
      <c r="W176" s="239"/>
      <c r="X176" s="239"/>
      <c r="Y176" s="282"/>
      <c r="Z176" s="282"/>
      <c r="AA176" s="282"/>
    </row>
    <row r="177" spans="1:27" ht="18" customHeight="1" x14ac:dyDescent="0.15">
      <c r="A177" s="250" t="s">
        <v>844</v>
      </c>
      <c r="B177" s="250"/>
      <c r="C177" s="277"/>
      <c r="D177" s="277"/>
      <c r="E177" s="277"/>
      <c r="F177" s="277"/>
      <c r="G177" s="277"/>
      <c r="H177" s="277"/>
      <c r="I177" s="277"/>
      <c r="J177" s="238"/>
      <c r="K177" s="238"/>
      <c r="L177" s="238"/>
      <c r="M177" s="238"/>
      <c r="N177" s="238"/>
      <c r="O177" s="238"/>
      <c r="P177" s="238"/>
      <c r="Q177" s="238"/>
      <c r="R177" s="238"/>
      <c r="S177" s="239"/>
      <c r="T177" s="239"/>
      <c r="U177" s="239"/>
      <c r="V177" s="239"/>
      <c r="W177" s="239"/>
      <c r="X177" s="239"/>
      <c r="Y177" s="282"/>
      <c r="Z177" s="282"/>
      <c r="AA177" s="282"/>
    </row>
    <row r="178" spans="1:27" ht="37.5" customHeight="1" x14ac:dyDescent="0.15">
      <c r="A178" s="276"/>
      <c r="B178" s="483" t="s">
        <v>11</v>
      </c>
      <c r="C178" s="433" t="s">
        <v>134</v>
      </c>
      <c r="D178" s="557"/>
      <c r="E178" s="557"/>
      <c r="F178" s="557"/>
      <c r="G178" s="557"/>
      <c r="H178" s="557"/>
      <c r="I178" s="557"/>
      <c r="J178" s="557"/>
      <c r="K178" s="557"/>
      <c r="L178" s="557"/>
      <c r="M178" s="557"/>
      <c r="N178" s="557"/>
      <c r="O178" s="557"/>
      <c r="P178" s="557"/>
      <c r="Q178" s="557"/>
      <c r="R178" s="557"/>
      <c r="S178" s="557"/>
      <c r="T178" s="557"/>
      <c r="U178" s="557"/>
      <c r="V178" s="557"/>
      <c r="W178" s="557"/>
      <c r="X178" s="558"/>
      <c r="Y178" s="452"/>
      <c r="Z178" s="453"/>
      <c r="AA178" s="454"/>
    </row>
    <row r="179" spans="1:27" ht="37.5" customHeight="1" x14ac:dyDescent="0.15">
      <c r="A179" s="276"/>
      <c r="B179" s="483"/>
      <c r="C179" s="559"/>
      <c r="D179" s="560"/>
      <c r="E179" s="560"/>
      <c r="F179" s="560"/>
      <c r="G179" s="560"/>
      <c r="H179" s="560"/>
      <c r="I179" s="560"/>
      <c r="J179" s="560"/>
      <c r="K179" s="560"/>
      <c r="L179" s="560"/>
      <c r="M179" s="560"/>
      <c r="N179" s="560"/>
      <c r="O179" s="560"/>
      <c r="P179" s="560"/>
      <c r="Q179" s="560"/>
      <c r="R179" s="560"/>
      <c r="S179" s="560"/>
      <c r="T179" s="560"/>
      <c r="U179" s="560"/>
      <c r="V179" s="560"/>
      <c r="W179" s="560"/>
      <c r="X179" s="561"/>
      <c r="Y179" s="455"/>
      <c r="Z179" s="456"/>
      <c r="AA179" s="457"/>
    </row>
    <row r="180" spans="1:27" ht="30" customHeight="1" x14ac:dyDescent="0.15">
      <c r="A180" s="276"/>
      <c r="B180" s="483" t="s">
        <v>12</v>
      </c>
      <c r="C180" s="502" t="s">
        <v>135</v>
      </c>
      <c r="D180" s="502"/>
      <c r="E180" s="502"/>
      <c r="F180" s="502"/>
      <c r="G180" s="502"/>
      <c r="H180" s="502"/>
      <c r="I180" s="502"/>
      <c r="J180" s="502"/>
      <c r="K180" s="502"/>
      <c r="L180" s="502"/>
      <c r="M180" s="502"/>
      <c r="N180" s="502"/>
      <c r="O180" s="502"/>
      <c r="P180" s="502"/>
      <c r="Q180" s="502"/>
      <c r="R180" s="502"/>
      <c r="S180" s="502"/>
      <c r="T180" s="502"/>
      <c r="U180" s="502"/>
      <c r="V180" s="502"/>
      <c r="W180" s="502"/>
      <c r="X180" s="502"/>
      <c r="Y180" s="548"/>
      <c r="Z180" s="548"/>
      <c r="AA180" s="548"/>
    </row>
    <row r="181" spans="1:27" ht="30" customHeight="1" x14ac:dyDescent="0.15">
      <c r="A181" s="276"/>
      <c r="B181" s="483"/>
      <c r="C181" s="502"/>
      <c r="D181" s="502"/>
      <c r="E181" s="502"/>
      <c r="F181" s="502"/>
      <c r="G181" s="502"/>
      <c r="H181" s="502"/>
      <c r="I181" s="502"/>
      <c r="J181" s="502"/>
      <c r="K181" s="502"/>
      <c r="L181" s="502"/>
      <c r="M181" s="502"/>
      <c r="N181" s="502"/>
      <c r="O181" s="502"/>
      <c r="P181" s="502"/>
      <c r="Q181" s="502"/>
      <c r="R181" s="502"/>
      <c r="S181" s="502"/>
      <c r="T181" s="502"/>
      <c r="U181" s="502"/>
      <c r="V181" s="502"/>
      <c r="W181" s="502"/>
      <c r="X181" s="502"/>
      <c r="Y181" s="548"/>
      <c r="Z181" s="548"/>
      <c r="AA181" s="548"/>
    </row>
    <row r="182" spans="1:27" ht="15" customHeight="1" x14ac:dyDescent="0.15">
      <c r="A182" s="276"/>
      <c r="B182" s="483" t="s">
        <v>13</v>
      </c>
      <c r="C182" s="433" t="s">
        <v>78</v>
      </c>
      <c r="D182" s="434"/>
      <c r="E182" s="434"/>
      <c r="F182" s="434"/>
      <c r="G182" s="434"/>
      <c r="H182" s="434"/>
      <c r="I182" s="434"/>
      <c r="J182" s="434"/>
      <c r="K182" s="434"/>
      <c r="L182" s="434"/>
      <c r="M182" s="434"/>
      <c r="N182" s="434"/>
      <c r="O182" s="434"/>
      <c r="P182" s="434"/>
      <c r="Q182" s="434"/>
      <c r="R182" s="434"/>
      <c r="S182" s="434"/>
      <c r="T182" s="434"/>
      <c r="U182" s="434"/>
      <c r="V182" s="434"/>
      <c r="W182" s="434"/>
      <c r="X182" s="435"/>
      <c r="Y182" s="452"/>
      <c r="Z182" s="453"/>
      <c r="AA182" s="454"/>
    </row>
    <row r="183" spans="1:27" ht="15" customHeight="1" x14ac:dyDescent="0.15">
      <c r="A183" s="276"/>
      <c r="B183" s="483"/>
      <c r="C183" s="493"/>
      <c r="D183" s="494"/>
      <c r="E183" s="494"/>
      <c r="F183" s="494"/>
      <c r="G183" s="494"/>
      <c r="H183" s="494"/>
      <c r="I183" s="494"/>
      <c r="J183" s="494"/>
      <c r="K183" s="494"/>
      <c r="L183" s="494"/>
      <c r="M183" s="494"/>
      <c r="N183" s="494"/>
      <c r="O183" s="494"/>
      <c r="P183" s="494"/>
      <c r="Q183" s="494"/>
      <c r="R183" s="494"/>
      <c r="S183" s="494"/>
      <c r="T183" s="494"/>
      <c r="U183" s="494"/>
      <c r="V183" s="494"/>
      <c r="W183" s="494"/>
      <c r="X183" s="495"/>
      <c r="Y183" s="455"/>
      <c r="Z183" s="456"/>
      <c r="AA183" s="457"/>
    </row>
    <row r="184" spans="1:27" s="214" customFormat="1" ht="15" customHeight="1" x14ac:dyDescent="0.15">
      <c r="A184" s="276"/>
      <c r="B184" s="483" t="s">
        <v>14</v>
      </c>
      <c r="C184" s="433" t="s">
        <v>55</v>
      </c>
      <c r="D184" s="434"/>
      <c r="E184" s="434"/>
      <c r="F184" s="434"/>
      <c r="G184" s="434"/>
      <c r="H184" s="434"/>
      <c r="I184" s="434"/>
      <c r="J184" s="434"/>
      <c r="K184" s="434"/>
      <c r="L184" s="434"/>
      <c r="M184" s="434"/>
      <c r="N184" s="434"/>
      <c r="O184" s="434"/>
      <c r="P184" s="434"/>
      <c r="Q184" s="434"/>
      <c r="R184" s="434"/>
      <c r="S184" s="434"/>
      <c r="T184" s="434"/>
      <c r="U184" s="434"/>
      <c r="V184" s="434"/>
      <c r="W184" s="434"/>
      <c r="X184" s="435"/>
      <c r="Y184" s="427"/>
      <c r="Z184" s="428"/>
      <c r="AA184" s="429"/>
    </row>
    <row r="185" spans="1:27" s="214" customFormat="1" ht="15" customHeight="1" x14ac:dyDescent="0.15">
      <c r="A185" s="276"/>
      <c r="B185" s="483"/>
      <c r="C185" s="436"/>
      <c r="D185" s="437"/>
      <c r="E185" s="437"/>
      <c r="F185" s="437"/>
      <c r="G185" s="437"/>
      <c r="H185" s="437"/>
      <c r="I185" s="437"/>
      <c r="J185" s="437"/>
      <c r="K185" s="437"/>
      <c r="L185" s="437"/>
      <c r="M185" s="437"/>
      <c r="N185" s="437"/>
      <c r="O185" s="437"/>
      <c r="P185" s="437"/>
      <c r="Q185" s="437"/>
      <c r="R185" s="437"/>
      <c r="S185" s="437"/>
      <c r="T185" s="437"/>
      <c r="U185" s="437"/>
      <c r="V185" s="437"/>
      <c r="W185" s="437"/>
      <c r="X185" s="438"/>
      <c r="Y185" s="430"/>
      <c r="Z185" s="431"/>
      <c r="AA185" s="432"/>
    </row>
    <row r="186" spans="1:27" s="214" customFormat="1" ht="15" customHeight="1" x14ac:dyDescent="0.15">
      <c r="A186" s="276"/>
      <c r="B186" s="483" t="s">
        <v>15</v>
      </c>
      <c r="C186" s="502" t="s">
        <v>21</v>
      </c>
      <c r="D186" s="502"/>
      <c r="E186" s="502"/>
      <c r="F186" s="502"/>
      <c r="G186" s="502"/>
      <c r="H186" s="502"/>
      <c r="I186" s="502"/>
      <c r="J186" s="502"/>
      <c r="K186" s="502"/>
      <c r="L186" s="502"/>
      <c r="M186" s="502"/>
      <c r="N186" s="502"/>
      <c r="O186" s="502"/>
      <c r="P186" s="502"/>
      <c r="Q186" s="502"/>
      <c r="R186" s="502"/>
      <c r="S186" s="502"/>
      <c r="T186" s="502"/>
      <c r="U186" s="502"/>
      <c r="V186" s="502"/>
      <c r="W186" s="502"/>
      <c r="X186" s="502"/>
      <c r="Y186" s="439"/>
      <c r="Z186" s="439"/>
      <c r="AA186" s="439"/>
    </row>
    <row r="187" spans="1:27" s="214" customFormat="1" ht="15" customHeight="1" x14ac:dyDescent="0.15">
      <c r="A187" s="276"/>
      <c r="B187" s="483"/>
      <c r="C187" s="502"/>
      <c r="D187" s="502"/>
      <c r="E187" s="502"/>
      <c r="F187" s="502"/>
      <c r="G187" s="502"/>
      <c r="H187" s="502"/>
      <c r="I187" s="502"/>
      <c r="J187" s="502"/>
      <c r="K187" s="502"/>
      <c r="L187" s="502"/>
      <c r="M187" s="502"/>
      <c r="N187" s="502"/>
      <c r="O187" s="502"/>
      <c r="P187" s="502"/>
      <c r="Q187" s="502"/>
      <c r="R187" s="502"/>
      <c r="S187" s="502"/>
      <c r="T187" s="502"/>
      <c r="U187" s="502"/>
      <c r="V187" s="502"/>
      <c r="W187" s="502"/>
      <c r="X187" s="502"/>
      <c r="Y187" s="439"/>
      <c r="Z187" s="439"/>
      <c r="AA187" s="439"/>
    </row>
    <row r="188" spans="1:27" ht="11.25" customHeight="1" x14ac:dyDescent="0.15">
      <c r="A188" s="287"/>
      <c r="B188" s="287"/>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82"/>
      <c r="Z188" s="282"/>
      <c r="AA188" s="282"/>
    </row>
    <row r="189" spans="1:27" ht="18" customHeight="1" x14ac:dyDescent="0.15">
      <c r="A189" s="250" t="s">
        <v>22</v>
      </c>
      <c r="B189" s="250"/>
      <c r="C189" s="277"/>
      <c r="D189" s="277"/>
      <c r="E189" s="277"/>
      <c r="F189" s="277"/>
      <c r="G189" s="277"/>
      <c r="H189" s="277"/>
      <c r="I189" s="277"/>
      <c r="J189" s="238"/>
      <c r="K189" s="238"/>
      <c r="L189" s="238"/>
      <c r="M189" s="238"/>
      <c r="N189" s="238"/>
      <c r="O189" s="238"/>
      <c r="P189" s="238"/>
      <c r="Q189" s="238"/>
      <c r="R189" s="238"/>
      <c r="S189" s="239"/>
      <c r="T189" s="239"/>
      <c r="U189" s="239"/>
      <c r="V189" s="239"/>
      <c r="W189" s="239"/>
      <c r="X189" s="239"/>
      <c r="Y189" s="282"/>
      <c r="Z189" s="282"/>
      <c r="AA189" s="282"/>
    </row>
    <row r="190" spans="1:27" ht="22.5" customHeight="1" x14ac:dyDescent="0.15">
      <c r="A190" s="276"/>
      <c r="B190" s="419" t="s">
        <v>11</v>
      </c>
      <c r="C190" s="433" t="s">
        <v>136</v>
      </c>
      <c r="D190" s="557"/>
      <c r="E190" s="557"/>
      <c r="F190" s="557"/>
      <c r="G190" s="557"/>
      <c r="H190" s="557"/>
      <c r="I190" s="557"/>
      <c r="J190" s="557"/>
      <c r="K190" s="557"/>
      <c r="L190" s="557"/>
      <c r="M190" s="557"/>
      <c r="N190" s="557"/>
      <c r="O190" s="557"/>
      <c r="P190" s="557"/>
      <c r="Q190" s="557"/>
      <c r="R190" s="557"/>
      <c r="S190" s="557"/>
      <c r="T190" s="557"/>
      <c r="U190" s="557"/>
      <c r="V190" s="557"/>
      <c r="W190" s="557"/>
      <c r="X190" s="558"/>
      <c r="Y190" s="452"/>
      <c r="Z190" s="453"/>
      <c r="AA190" s="454"/>
    </row>
    <row r="191" spans="1:27" ht="22.5" customHeight="1" x14ac:dyDescent="0.15">
      <c r="A191" s="276"/>
      <c r="B191" s="445"/>
      <c r="C191" s="559"/>
      <c r="D191" s="560"/>
      <c r="E191" s="560"/>
      <c r="F191" s="560"/>
      <c r="G191" s="560"/>
      <c r="H191" s="560"/>
      <c r="I191" s="560"/>
      <c r="J191" s="560"/>
      <c r="K191" s="560"/>
      <c r="L191" s="560"/>
      <c r="M191" s="560"/>
      <c r="N191" s="560"/>
      <c r="O191" s="560"/>
      <c r="P191" s="560"/>
      <c r="Q191" s="560"/>
      <c r="R191" s="560"/>
      <c r="S191" s="560"/>
      <c r="T191" s="560"/>
      <c r="U191" s="560"/>
      <c r="V191" s="560"/>
      <c r="W191" s="560"/>
      <c r="X191" s="561"/>
      <c r="Y191" s="455"/>
      <c r="Z191" s="456"/>
      <c r="AA191" s="457"/>
    </row>
    <row r="192" spans="1:27" ht="7.5" customHeight="1" x14ac:dyDescent="0.15">
      <c r="A192" s="276"/>
      <c r="B192" s="292"/>
      <c r="C192" s="293"/>
      <c r="D192" s="294"/>
      <c r="E192" s="294"/>
      <c r="F192" s="294"/>
      <c r="G192" s="294"/>
      <c r="H192" s="294"/>
      <c r="I192" s="294"/>
      <c r="J192" s="295"/>
      <c r="K192" s="295"/>
      <c r="L192" s="295"/>
      <c r="M192" s="295"/>
      <c r="N192" s="295"/>
      <c r="O192" s="295"/>
      <c r="P192" s="295"/>
      <c r="Q192" s="295"/>
      <c r="R192" s="295"/>
      <c r="S192" s="244"/>
      <c r="T192" s="244"/>
      <c r="U192" s="244"/>
      <c r="V192" s="244"/>
      <c r="W192" s="244"/>
      <c r="X192" s="244"/>
      <c r="Y192" s="296"/>
      <c r="Z192" s="296"/>
      <c r="AA192" s="296"/>
    </row>
    <row r="193" spans="1:27" ht="18" customHeight="1" x14ac:dyDescent="0.15">
      <c r="A193" s="250" t="s">
        <v>137</v>
      </c>
      <c r="B193" s="250"/>
      <c r="C193" s="277"/>
      <c r="D193" s="277"/>
      <c r="E193" s="277"/>
      <c r="F193" s="277"/>
      <c r="G193" s="277"/>
      <c r="H193" s="277"/>
      <c r="I193" s="277"/>
      <c r="J193" s="238"/>
      <c r="K193" s="238"/>
      <c r="L193" s="238"/>
      <c r="M193" s="238"/>
      <c r="N193" s="238"/>
      <c r="O193" s="238"/>
      <c r="P193" s="238"/>
      <c r="Q193" s="238"/>
      <c r="R193" s="238"/>
      <c r="S193" s="239"/>
      <c r="T193" s="239"/>
      <c r="U193" s="239"/>
      <c r="V193" s="239"/>
      <c r="W193" s="239"/>
      <c r="X193" s="239"/>
      <c r="Y193" s="282"/>
      <c r="Z193" s="282"/>
      <c r="AA193" s="282"/>
    </row>
    <row r="194" spans="1:27" ht="15" customHeight="1" x14ac:dyDescent="0.15">
      <c r="A194" s="276"/>
      <c r="B194" s="483" t="s">
        <v>11</v>
      </c>
      <c r="C194" s="433" t="s">
        <v>138</v>
      </c>
      <c r="D194" s="434"/>
      <c r="E194" s="434"/>
      <c r="F194" s="434"/>
      <c r="G194" s="434"/>
      <c r="H194" s="434"/>
      <c r="I194" s="434"/>
      <c r="J194" s="434"/>
      <c r="K194" s="434"/>
      <c r="L194" s="434"/>
      <c r="M194" s="434"/>
      <c r="N194" s="434"/>
      <c r="O194" s="434"/>
      <c r="P194" s="434"/>
      <c r="Q194" s="434"/>
      <c r="R194" s="434"/>
      <c r="S194" s="434"/>
      <c r="T194" s="434"/>
      <c r="U194" s="434"/>
      <c r="V194" s="434"/>
      <c r="W194" s="434"/>
      <c r="X194" s="435"/>
      <c r="Y194" s="452"/>
      <c r="Z194" s="453"/>
      <c r="AA194" s="454"/>
    </row>
    <row r="195" spans="1:27" ht="15" customHeight="1" x14ac:dyDescent="0.15">
      <c r="A195" s="276"/>
      <c r="B195" s="483"/>
      <c r="C195" s="493"/>
      <c r="D195" s="555"/>
      <c r="E195" s="555"/>
      <c r="F195" s="555"/>
      <c r="G195" s="555"/>
      <c r="H195" s="555"/>
      <c r="I195" s="555"/>
      <c r="J195" s="555"/>
      <c r="K195" s="555"/>
      <c r="L195" s="555"/>
      <c r="M195" s="555"/>
      <c r="N195" s="555"/>
      <c r="O195" s="555"/>
      <c r="P195" s="555"/>
      <c r="Q195" s="555"/>
      <c r="R195" s="555"/>
      <c r="S195" s="555"/>
      <c r="T195" s="555"/>
      <c r="U195" s="555"/>
      <c r="V195" s="555"/>
      <c r="W195" s="555"/>
      <c r="X195" s="495"/>
      <c r="Y195" s="455"/>
      <c r="Z195" s="456"/>
      <c r="AA195" s="457"/>
    </row>
    <row r="196" spans="1:27" ht="15" customHeight="1" x14ac:dyDescent="0.15">
      <c r="A196" s="276"/>
      <c r="B196" s="483" t="s">
        <v>12</v>
      </c>
      <c r="C196" s="433" t="s">
        <v>141</v>
      </c>
      <c r="D196" s="434"/>
      <c r="E196" s="434"/>
      <c r="F196" s="434"/>
      <c r="G196" s="434"/>
      <c r="H196" s="434"/>
      <c r="I196" s="434"/>
      <c r="J196" s="434"/>
      <c r="K196" s="434"/>
      <c r="L196" s="434"/>
      <c r="M196" s="434"/>
      <c r="N196" s="434"/>
      <c r="O196" s="434"/>
      <c r="P196" s="434"/>
      <c r="Q196" s="434"/>
      <c r="R196" s="434"/>
      <c r="S196" s="434"/>
      <c r="T196" s="434"/>
      <c r="U196" s="434"/>
      <c r="V196" s="434"/>
      <c r="W196" s="434"/>
      <c r="X196" s="435"/>
      <c r="Y196" s="452"/>
      <c r="Z196" s="453"/>
      <c r="AA196" s="454"/>
    </row>
    <row r="197" spans="1:27" ht="15" customHeight="1" x14ac:dyDescent="0.15">
      <c r="A197" s="276"/>
      <c r="B197" s="483"/>
      <c r="C197" s="493"/>
      <c r="D197" s="555"/>
      <c r="E197" s="555"/>
      <c r="F197" s="555"/>
      <c r="G197" s="555"/>
      <c r="H197" s="555"/>
      <c r="I197" s="555"/>
      <c r="J197" s="555"/>
      <c r="K197" s="555"/>
      <c r="L197" s="555"/>
      <c r="M197" s="555"/>
      <c r="N197" s="555"/>
      <c r="O197" s="555"/>
      <c r="P197" s="555"/>
      <c r="Q197" s="555"/>
      <c r="R197" s="555"/>
      <c r="S197" s="555"/>
      <c r="T197" s="555"/>
      <c r="U197" s="555"/>
      <c r="V197" s="555"/>
      <c r="W197" s="555"/>
      <c r="X197" s="495"/>
      <c r="Y197" s="455"/>
      <c r="Z197" s="456"/>
      <c r="AA197" s="457"/>
    </row>
    <row r="198" spans="1:27" ht="22.5" customHeight="1" x14ac:dyDescent="0.15">
      <c r="A198" s="276"/>
      <c r="B198" s="483" t="s">
        <v>13</v>
      </c>
      <c r="C198" s="433" t="s">
        <v>139</v>
      </c>
      <c r="D198" s="434"/>
      <c r="E198" s="434"/>
      <c r="F198" s="434"/>
      <c r="G198" s="434"/>
      <c r="H198" s="434"/>
      <c r="I198" s="434"/>
      <c r="J198" s="434"/>
      <c r="K198" s="434"/>
      <c r="L198" s="434"/>
      <c r="M198" s="434"/>
      <c r="N198" s="434"/>
      <c r="O198" s="434"/>
      <c r="P198" s="434"/>
      <c r="Q198" s="434"/>
      <c r="R198" s="434"/>
      <c r="S198" s="434"/>
      <c r="T198" s="434"/>
      <c r="U198" s="434"/>
      <c r="V198" s="434"/>
      <c r="W198" s="434"/>
      <c r="X198" s="435"/>
      <c r="Y198" s="452"/>
      <c r="Z198" s="453"/>
      <c r="AA198" s="454"/>
    </row>
    <row r="199" spans="1:27" ht="22.5" customHeight="1" x14ac:dyDescent="0.15">
      <c r="A199" s="276"/>
      <c r="B199" s="483"/>
      <c r="C199" s="493"/>
      <c r="D199" s="555"/>
      <c r="E199" s="555"/>
      <c r="F199" s="555"/>
      <c r="G199" s="555"/>
      <c r="H199" s="555"/>
      <c r="I199" s="555"/>
      <c r="J199" s="555"/>
      <c r="K199" s="555"/>
      <c r="L199" s="555"/>
      <c r="M199" s="555"/>
      <c r="N199" s="555"/>
      <c r="O199" s="555"/>
      <c r="P199" s="555"/>
      <c r="Q199" s="555"/>
      <c r="R199" s="555"/>
      <c r="S199" s="555"/>
      <c r="T199" s="555"/>
      <c r="U199" s="555"/>
      <c r="V199" s="555"/>
      <c r="W199" s="555"/>
      <c r="X199" s="495"/>
      <c r="Y199" s="455"/>
      <c r="Z199" s="456"/>
      <c r="AA199" s="457"/>
    </row>
    <row r="200" spans="1:27" ht="22.5" customHeight="1" x14ac:dyDescent="0.15">
      <c r="A200" s="276"/>
      <c r="B200" s="483" t="s">
        <v>14</v>
      </c>
      <c r="C200" s="433" t="s">
        <v>140</v>
      </c>
      <c r="D200" s="434"/>
      <c r="E200" s="434"/>
      <c r="F200" s="434"/>
      <c r="G200" s="434"/>
      <c r="H200" s="434"/>
      <c r="I200" s="434"/>
      <c r="J200" s="434"/>
      <c r="K200" s="434"/>
      <c r="L200" s="434"/>
      <c r="M200" s="434"/>
      <c r="N200" s="434"/>
      <c r="O200" s="434"/>
      <c r="P200" s="434"/>
      <c r="Q200" s="434"/>
      <c r="R200" s="434"/>
      <c r="S200" s="434"/>
      <c r="T200" s="434"/>
      <c r="U200" s="434"/>
      <c r="V200" s="434"/>
      <c r="W200" s="434"/>
      <c r="X200" s="435"/>
      <c r="Y200" s="452"/>
      <c r="Z200" s="453"/>
      <c r="AA200" s="454"/>
    </row>
    <row r="201" spans="1:27" ht="22.5" customHeight="1" x14ac:dyDescent="0.15">
      <c r="A201" s="276"/>
      <c r="B201" s="483"/>
      <c r="C201" s="493"/>
      <c r="D201" s="555"/>
      <c r="E201" s="555"/>
      <c r="F201" s="555"/>
      <c r="G201" s="555"/>
      <c r="H201" s="555"/>
      <c r="I201" s="555"/>
      <c r="J201" s="555"/>
      <c r="K201" s="555"/>
      <c r="L201" s="555"/>
      <c r="M201" s="555"/>
      <c r="N201" s="555"/>
      <c r="O201" s="555"/>
      <c r="P201" s="555"/>
      <c r="Q201" s="555"/>
      <c r="R201" s="555"/>
      <c r="S201" s="555"/>
      <c r="T201" s="555"/>
      <c r="U201" s="555"/>
      <c r="V201" s="555"/>
      <c r="W201" s="555"/>
      <c r="X201" s="495"/>
      <c r="Y201" s="455"/>
      <c r="Z201" s="456"/>
      <c r="AA201" s="457"/>
    </row>
    <row r="202" spans="1:27" ht="15" customHeight="1" x14ac:dyDescent="0.15">
      <c r="A202" s="276"/>
      <c r="B202" s="483" t="s">
        <v>15</v>
      </c>
      <c r="C202" s="433" t="s">
        <v>142</v>
      </c>
      <c r="D202" s="434"/>
      <c r="E202" s="434"/>
      <c r="F202" s="434"/>
      <c r="G202" s="434"/>
      <c r="H202" s="434"/>
      <c r="I202" s="434"/>
      <c r="J202" s="434"/>
      <c r="K202" s="434"/>
      <c r="L202" s="434"/>
      <c r="M202" s="434"/>
      <c r="N202" s="434"/>
      <c r="O202" s="434"/>
      <c r="P202" s="434"/>
      <c r="Q202" s="434"/>
      <c r="R202" s="434"/>
      <c r="S202" s="434"/>
      <c r="T202" s="434"/>
      <c r="U202" s="434"/>
      <c r="V202" s="434"/>
      <c r="W202" s="434"/>
      <c r="X202" s="435"/>
      <c r="Y202" s="452"/>
      <c r="Z202" s="453"/>
      <c r="AA202" s="454"/>
    </row>
    <row r="203" spans="1:27" ht="15" customHeight="1" x14ac:dyDescent="0.15">
      <c r="A203" s="276"/>
      <c r="B203" s="483"/>
      <c r="C203" s="493"/>
      <c r="D203" s="555"/>
      <c r="E203" s="555"/>
      <c r="F203" s="555"/>
      <c r="G203" s="555"/>
      <c r="H203" s="555"/>
      <c r="I203" s="555"/>
      <c r="J203" s="555"/>
      <c r="K203" s="555"/>
      <c r="L203" s="555"/>
      <c r="M203" s="555"/>
      <c r="N203" s="555"/>
      <c r="O203" s="555"/>
      <c r="P203" s="555"/>
      <c r="Q203" s="555"/>
      <c r="R203" s="555"/>
      <c r="S203" s="555"/>
      <c r="T203" s="555"/>
      <c r="U203" s="555"/>
      <c r="V203" s="555"/>
      <c r="W203" s="555"/>
      <c r="X203" s="495"/>
      <c r="Y203" s="455"/>
      <c r="Z203" s="456"/>
      <c r="AA203" s="457"/>
    </row>
    <row r="204" spans="1:27" ht="11.25" customHeight="1" x14ac:dyDescent="0.15">
      <c r="A204" s="276"/>
      <c r="B204" s="483" t="s">
        <v>16</v>
      </c>
      <c r="C204" s="433" t="s">
        <v>143</v>
      </c>
      <c r="D204" s="434"/>
      <c r="E204" s="434"/>
      <c r="F204" s="434"/>
      <c r="G204" s="434"/>
      <c r="H204" s="434"/>
      <c r="I204" s="434"/>
      <c r="J204" s="434"/>
      <c r="K204" s="434"/>
      <c r="L204" s="434"/>
      <c r="M204" s="434"/>
      <c r="N204" s="434"/>
      <c r="O204" s="434"/>
      <c r="P204" s="434"/>
      <c r="Q204" s="434"/>
      <c r="R204" s="434"/>
      <c r="S204" s="434"/>
      <c r="T204" s="434"/>
      <c r="U204" s="434"/>
      <c r="V204" s="434"/>
      <c r="W204" s="434"/>
      <c r="X204" s="435"/>
      <c r="Y204" s="452"/>
      <c r="Z204" s="453"/>
      <c r="AA204" s="454"/>
    </row>
    <row r="205" spans="1:27" ht="11.25" customHeight="1" x14ac:dyDescent="0.15">
      <c r="A205" s="276"/>
      <c r="B205" s="483"/>
      <c r="C205" s="493"/>
      <c r="D205" s="555"/>
      <c r="E205" s="555"/>
      <c r="F205" s="555"/>
      <c r="G205" s="555"/>
      <c r="H205" s="555"/>
      <c r="I205" s="555"/>
      <c r="J205" s="555"/>
      <c r="K205" s="555"/>
      <c r="L205" s="555"/>
      <c r="M205" s="555"/>
      <c r="N205" s="555"/>
      <c r="O205" s="555"/>
      <c r="P205" s="555"/>
      <c r="Q205" s="555"/>
      <c r="R205" s="555"/>
      <c r="S205" s="555"/>
      <c r="T205" s="555"/>
      <c r="U205" s="555"/>
      <c r="V205" s="555"/>
      <c r="W205" s="555"/>
      <c r="X205" s="495"/>
      <c r="Y205" s="455"/>
      <c r="Z205" s="456"/>
      <c r="AA205" s="457"/>
    </row>
    <row r="206" spans="1:27" ht="15" customHeight="1" x14ac:dyDescent="0.15">
      <c r="A206" s="276"/>
      <c r="B206" s="483" t="s">
        <v>51</v>
      </c>
      <c r="C206" s="433" t="s">
        <v>144</v>
      </c>
      <c r="D206" s="557"/>
      <c r="E206" s="557"/>
      <c r="F206" s="557"/>
      <c r="G206" s="557"/>
      <c r="H206" s="557"/>
      <c r="I206" s="557"/>
      <c r="J206" s="557"/>
      <c r="K206" s="557"/>
      <c r="L206" s="557"/>
      <c r="M206" s="557"/>
      <c r="N206" s="557"/>
      <c r="O206" s="557"/>
      <c r="P206" s="557"/>
      <c r="Q206" s="557"/>
      <c r="R206" s="557"/>
      <c r="S206" s="557"/>
      <c r="T206" s="557"/>
      <c r="U206" s="557"/>
      <c r="V206" s="557"/>
      <c r="W206" s="557"/>
      <c r="X206" s="558"/>
      <c r="Y206" s="452"/>
      <c r="Z206" s="453"/>
      <c r="AA206" s="454"/>
    </row>
    <row r="207" spans="1:27" ht="15" customHeight="1" x14ac:dyDescent="0.15">
      <c r="A207" s="276"/>
      <c r="B207" s="483"/>
      <c r="C207" s="559"/>
      <c r="D207" s="592"/>
      <c r="E207" s="592"/>
      <c r="F207" s="592"/>
      <c r="G207" s="592"/>
      <c r="H207" s="592"/>
      <c r="I207" s="592"/>
      <c r="J207" s="592"/>
      <c r="K207" s="592"/>
      <c r="L207" s="592"/>
      <c r="M207" s="592"/>
      <c r="N207" s="592"/>
      <c r="O207" s="592"/>
      <c r="P207" s="592"/>
      <c r="Q207" s="592"/>
      <c r="R207" s="592"/>
      <c r="S207" s="592"/>
      <c r="T207" s="592"/>
      <c r="U207" s="592"/>
      <c r="V207" s="592"/>
      <c r="W207" s="592"/>
      <c r="X207" s="561"/>
      <c r="Y207" s="455"/>
      <c r="Z207" s="456"/>
      <c r="AA207" s="457"/>
    </row>
    <row r="208" spans="1:27" ht="15" customHeight="1" x14ac:dyDescent="0.15">
      <c r="A208" s="276"/>
      <c r="B208" s="483" t="s">
        <v>52</v>
      </c>
      <c r="C208" s="433" t="s">
        <v>145</v>
      </c>
      <c r="D208" s="434"/>
      <c r="E208" s="434"/>
      <c r="F208" s="434"/>
      <c r="G208" s="434"/>
      <c r="H208" s="434"/>
      <c r="I208" s="434"/>
      <c r="J208" s="434"/>
      <c r="K208" s="434"/>
      <c r="L208" s="434"/>
      <c r="M208" s="434"/>
      <c r="N208" s="434"/>
      <c r="O208" s="434"/>
      <c r="P208" s="434"/>
      <c r="Q208" s="434"/>
      <c r="R208" s="434"/>
      <c r="S208" s="434"/>
      <c r="T208" s="434"/>
      <c r="U208" s="434"/>
      <c r="V208" s="434"/>
      <c r="W208" s="434"/>
      <c r="X208" s="435"/>
      <c r="Y208" s="452"/>
      <c r="Z208" s="594"/>
      <c r="AA208" s="595"/>
    </row>
    <row r="209" spans="1:27" ht="15" customHeight="1" x14ac:dyDescent="0.15">
      <c r="A209" s="276"/>
      <c r="B209" s="483"/>
      <c r="C209" s="493"/>
      <c r="D209" s="555"/>
      <c r="E209" s="555"/>
      <c r="F209" s="555"/>
      <c r="G209" s="555"/>
      <c r="H209" s="555"/>
      <c r="I209" s="555"/>
      <c r="J209" s="555"/>
      <c r="K209" s="555"/>
      <c r="L209" s="555"/>
      <c r="M209" s="555"/>
      <c r="N209" s="555"/>
      <c r="O209" s="555"/>
      <c r="P209" s="555"/>
      <c r="Q209" s="555"/>
      <c r="R209" s="555"/>
      <c r="S209" s="555"/>
      <c r="T209" s="555"/>
      <c r="U209" s="555"/>
      <c r="V209" s="555"/>
      <c r="W209" s="555"/>
      <c r="X209" s="495"/>
      <c r="Y209" s="596"/>
      <c r="Z209" s="597"/>
      <c r="AA209" s="598"/>
    </row>
    <row r="210" spans="1:27" ht="15" customHeight="1" x14ac:dyDescent="0.15">
      <c r="A210" s="276"/>
      <c r="B210" s="483" t="s">
        <v>53</v>
      </c>
      <c r="C210" s="502" t="s">
        <v>845</v>
      </c>
      <c r="D210" s="502"/>
      <c r="E210" s="502"/>
      <c r="F210" s="502"/>
      <c r="G210" s="502"/>
      <c r="H210" s="502"/>
      <c r="I210" s="502"/>
      <c r="J210" s="502"/>
      <c r="K210" s="502"/>
      <c r="L210" s="502"/>
      <c r="M210" s="502"/>
      <c r="N210" s="502"/>
      <c r="O210" s="502"/>
      <c r="P210" s="502"/>
      <c r="Q210" s="502"/>
      <c r="R210" s="502"/>
      <c r="S210" s="502"/>
      <c r="T210" s="502"/>
      <c r="U210" s="502"/>
      <c r="V210" s="502"/>
      <c r="W210" s="502"/>
      <c r="X210" s="502"/>
      <c r="Y210" s="548"/>
      <c r="Z210" s="593"/>
      <c r="AA210" s="593"/>
    </row>
    <row r="211" spans="1:27" ht="15" customHeight="1" x14ac:dyDescent="0.15">
      <c r="A211" s="276"/>
      <c r="B211" s="483"/>
      <c r="C211" s="502"/>
      <c r="D211" s="502"/>
      <c r="E211" s="502"/>
      <c r="F211" s="502"/>
      <c r="G211" s="502"/>
      <c r="H211" s="502"/>
      <c r="I211" s="502"/>
      <c r="J211" s="502"/>
      <c r="K211" s="502"/>
      <c r="L211" s="502"/>
      <c r="M211" s="502"/>
      <c r="N211" s="502"/>
      <c r="O211" s="502"/>
      <c r="P211" s="502"/>
      <c r="Q211" s="502"/>
      <c r="R211" s="502"/>
      <c r="S211" s="502"/>
      <c r="T211" s="502"/>
      <c r="U211" s="502"/>
      <c r="V211" s="502"/>
      <c r="W211" s="502"/>
      <c r="X211" s="502"/>
      <c r="Y211" s="593"/>
      <c r="Z211" s="593"/>
      <c r="AA211" s="593"/>
    </row>
    <row r="212" spans="1:27" ht="22.5" customHeight="1" x14ac:dyDescent="0.15">
      <c r="A212" s="276"/>
      <c r="B212" s="562" t="s">
        <v>18</v>
      </c>
      <c r="C212" s="502" t="s">
        <v>506</v>
      </c>
      <c r="D212" s="502"/>
      <c r="E212" s="502"/>
      <c r="F212" s="502"/>
      <c r="G212" s="502"/>
      <c r="H212" s="502"/>
      <c r="I212" s="502"/>
      <c r="J212" s="502"/>
      <c r="K212" s="502"/>
      <c r="L212" s="502"/>
      <c r="M212" s="502"/>
      <c r="N212" s="502"/>
      <c r="O212" s="502"/>
      <c r="P212" s="502"/>
      <c r="Q212" s="502"/>
      <c r="R212" s="502"/>
      <c r="S212" s="502"/>
      <c r="T212" s="502"/>
      <c r="U212" s="502"/>
      <c r="V212" s="502"/>
      <c r="W212" s="502"/>
      <c r="X212" s="502"/>
      <c r="Y212" s="548"/>
      <c r="Z212" s="593"/>
      <c r="AA212" s="593"/>
    </row>
    <row r="213" spans="1:27" ht="22.5" customHeight="1" x14ac:dyDescent="0.15">
      <c r="A213" s="276"/>
      <c r="B213" s="562"/>
      <c r="C213" s="502"/>
      <c r="D213" s="502"/>
      <c r="E213" s="502"/>
      <c r="F213" s="502"/>
      <c r="G213" s="502"/>
      <c r="H213" s="502"/>
      <c r="I213" s="502"/>
      <c r="J213" s="502"/>
      <c r="K213" s="502"/>
      <c r="L213" s="502"/>
      <c r="M213" s="502"/>
      <c r="N213" s="502"/>
      <c r="O213" s="502"/>
      <c r="P213" s="502"/>
      <c r="Q213" s="502"/>
      <c r="R213" s="502"/>
      <c r="S213" s="502"/>
      <c r="T213" s="502"/>
      <c r="U213" s="502"/>
      <c r="V213" s="502"/>
      <c r="W213" s="502"/>
      <c r="X213" s="502"/>
      <c r="Y213" s="593"/>
      <c r="Z213" s="593"/>
      <c r="AA213" s="593"/>
    </row>
    <row r="214" spans="1:27" ht="15" customHeight="1" x14ac:dyDescent="0.15">
      <c r="A214" s="276"/>
      <c r="B214" s="562" t="s">
        <v>19</v>
      </c>
      <c r="C214" s="502" t="s">
        <v>505</v>
      </c>
      <c r="D214" s="502"/>
      <c r="E214" s="502"/>
      <c r="F214" s="502"/>
      <c r="G214" s="502"/>
      <c r="H214" s="502"/>
      <c r="I214" s="502"/>
      <c r="J214" s="502"/>
      <c r="K214" s="502"/>
      <c r="L214" s="502"/>
      <c r="M214" s="502"/>
      <c r="N214" s="502"/>
      <c r="O214" s="502"/>
      <c r="P214" s="502"/>
      <c r="Q214" s="502"/>
      <c r="R214" s="502"/>
      <c r="S214" s="502"/>
      <c r="T214" s="502"/>
      <c r="U214" s="502"/>
      <c r="V214" s="502"/>
      <c r="W214" s="502"/>
      <c r="X214" s="502"/>
      <c r="Y214" s="548"/>
      <c r="Z214" s="593"/>
      <c r="AA214" s="593"/>
    </row>
    <row r="215" spans="1:27" ht="15" customHeight="1" x14ac:dyDescent="0.15">
      <c r="A215" s="276"/>
      <c r="B215" s="562"/>
      <c r="C215" s="502"/>
      <c r="D215" s="502"/>
      <c r="E215" s="502"/>
      <c r="F215" s="502"/>
      <c r="G215" s="502"/>
      <c r="H215" s="502"/>
      <c r="I215" s="502"/>
      <c r="J215" s="502"/>
      <c r="K215" s="502"/>
      <c r="L215" s="502"/>
      <c r="M215" s="502"/>
      <c r="N215" s="502"/>
      <c r="O215" s="502"/>
      <c r="P215" s="502"/>
      <c r="Q215" s="502"/>
      <c r="R215" s="502"/>
      <c r="S215" s="502"/>
      <c r="T215" s="502"/>
      <c r="U215" s="502"/>
      <c r="V215" s="502"/>
      <c r="W215" s="502"/>
      <c r="X215" s="502"/>
      <c r="Y215" s="593"/>
      <c r="Z215" s="593"/>
      <c r="AA215" s="593"/>
    </row>
    <row r="216" spans="1:27" ht="7.5" customHeight="1" x14ac:dyDescent="0.15">
      <c r="A216" s="276"/>
      <c r="B216" s="247"/>
      <c r="C216" s="251"/>
      <c r="D216" s="271"/>
      <c r="E216" s="271"/>
      <c r="F216" s="271"/>
      <c r="G216" s="271"/>
      <c r="H216" s="271"/>
      <c r="I216" s="271"/>
      <c r="J216" s="273"/>
      <c r="K216" s="273"/>
      <c r="L216" s="273"/>
      <c r="M216" s="273"/>
      <c r="N216" s="273"/>
      <c r="O216" s="273"/>
      <c r="P216" s="273"/>
      <c r="Q216" s="273"/>
      <c r="R216" s="273"/>
      <c r="S216" s="264"/>
      <c r="T216" s="264"/>
      <c r="U216" s="264"/>
      <c r="V216" s="264"/>
      <c r="W216" s="264"/>
      <c r="X216" s="264"/>
      <c r="Y216" s="280"/>
      <c r="Z216" s="280"/>
      <c r="AA216" s="280"/>
    </row>
    <row r="217" spans="1:27" ht="18" customHeight="1" x14ac:dyDescent="0.15">
      <c r="A217" s="250" t="s">
        <v>146</v>
      </c>
      <c r="B217" s="250"/>
      <c r="C217" s="277"/>
      <c r="D217" s="277"/>
      <c r="E217" s="277"/>
      <c r="F217" s="277"/>
      <c r="G217" s="277"/>
      <c r="H217" s="277"/>
      <c r="I217" s="277"/>
      <c r="J217" s="238"/>
      <c r="K217" s="238"/>
      <c r="L217" s="238"/>
      <c r="M217" s="238"/>
      <c r="N217" s="238"/>
      <c r="O217" s="238"/>
      <c r="P217" s="238"/>
      <c r="Q217" s="238"/>
      <c r="R217" s="238"/>
      <c r="S217" s="239"/>
      <c r="T217" s="239"/>
      <c r="U217" s="239"/>
      <c r="V217" s="239"/>
      <c r="W217" s="239"/>
      <c r="X217" s="239"/>
      <c r="Y217" s="282"/>
      <c r="Z217" s="282"/>
      <c r="AA217" s="282"/>
    </row>
    <row r="218" spans="1:27" ht="15" customHeight="1" x14ac:dyDescent="0.15">
      <c r="A218" s="276"/>
      <c r="B218" s="483" t="s">
        <v>11</v>
      </c>
      <c r="C218" s="433" t="s">
        <v>147</v>
      </c>
      <c r="D218" s="434"/>
      <c r="E218" s="434"/>
      <c r="F218" s="434"/>
      <c r="G218" s="434"/>
      <c r="H218" s="434"/>
      <c r="I218" s="434"/>
      <c r="J218" s="434"/>
      <c r="K218" s="434"/>
      <c r="L218" s="434"/>
      <c r="M218" s="434"/>
      <c r="N218" s="434"/>
      <c r="O218" s="434"/>
      <c r="P218" s="434"/>
      <c r="Q218" s="434"/>
      <c r="R218" s="434"/>
      <c r="S218" s="434"/>
      <c r="T218" s="434"/>
      <c r="U218" s="434"/>
      <c r="V218" s="434"/>
      <c r="W218" s="434"/>
      <c r="X218" s="435"/>
      <c r="Y218" s="452"/>
      <c r="Z218" s="453"/>
      <c r="AA218" s="454"/>
    </row>
    <row r="219" spans="1:27" ht="15" customHeight="1" x14ac:dyDescent="0.15">
      <c r="A219" s="276"/>
      <c r="B219" s="483"/>
      <c r="C219" s="493"/>
      <c r="D219" s="555"/>
      <c r="E219" s="555"/>
      <c r="F219" s="555"/>
      <c r="G219" s="555"/>
      <c r="H219" s="555"/>
      <c r="I219" s="555"/>
      <c r="J219" s="555"/>
      <c r="K219" s="555"/>
      <c r="L219" s="555"/>
      <c r="M219" s="555"/>
      <c r="N219" s="555"/>
      <c r="O219" s="555"/>
      <c r="P219" s="555"/>
      <c r="Q219" s="555"/>
      <c r="R219" s="555"/>
      <c r="S219" s="555"/>
      <c r="T219" s="555"/>
      <c r="U219" s="555"/>
      <c r="V219" s="555"/>
      <c r="W219" s="555"/>
      <c r="X219" s="495"/>
      <c r="Y219" s="455"/>
      <c r="Z219" s="456"/>
      <c r="AA219" s="457"/>
    </row>
    <row r="220" spans="1:27" ht="11.25" customHeight="1" x14ac:dyDescent="0.15">
      <c r="A220" s="276"/>
      <c r="B220" s="483" t="s">
        <v>12</v>
      </c>
      <c r="C220" s="433" t="s">
        <v>148</v>
      </c>
      <c r="D220" s="434"/>
      <c r="E220" s="434"/>
      <c r="F220" s="434"/>
      <c r="G220" s="434"/>
      <c r="H220" s="434"/>
      <c r="I220" s="434"/>
      <c r="J220" s="434"/>
      <c r="K220" s="434"/>
      <c r="L220" s="434"/>
      <c r="M220" s="434"/>
      <c r="N220" s="434"/>
      <c r="O220" s="434"/>
      <c r="P220" s="434"/>
      <c r="Q220" s="434"/>
      <c r="R220" s="434"/>
      <c r="S220" s="434"/>
      <c r="T220" s="434"/>
      <c r="U220" s="434"/>
      <c r="V220" s="434"/>
      <c r="W220" s="434"/>
      <c r="X220" s="435"/>
      <c r="Y220" s="452"/>
      <c r="Z220" s="453"/>
      <c r="AA220" s="454"/>
    </row>
    <row r="221" spans="1:27" ht="11.25" customHeight="1" x14ac:dyDescent="0.15">
      <c r="A221" s="276"/>
      <c r="B221" s="483"/>
      <c r="C221" s="493"/>
      <c r="D221" s="555"/>
      <c r="E221" s="555"/>
      <c r="F221" s="555"/>
      <c r="G221" s="555"/>
      <c r="H221" s="555"/>
      <c r="I221" s="555"/>
      <c r="J221" s="555"/>
      <c r="K221" s="555"/>
      <c r="L221" s="555"/>
      <c r="M221" s="555"/>
      <c r="N221" s="555"/>
      <c r="O221" s="555"/>
      <c r="P221" s="555"/>
      <c r="Q221" s="555"/>
      <c r="R221" s="555"/>
      <c r="S221" s="555"/>
      <c r="T221" s="555"/>
      <c r="U221" s="555"/>
      <c r="V221" s="555"/>
      <c r="W221" s="555"/>
      <c r="X221" s="495"/>
      <c r="Y221" s="455"/>
      <c r="Z221" s="456"/>
      <c r="AA221" s="457"/>
    </row>
    <row r="222" spans="1:27" ht="15" customHeight="1" x14ac:dyDescent="0.15">
      <c r="A222" s="276"/>
      <c r="B222" s="483" t="s">
        <v>13</v>
      </c>
      <c r="C222" s="502" t="s">
        <v>149</v>
      </c>
      <c r="D222" s="502"/>
      <c r="E222" s="502"/>
      <c r="F222" s="502"/>
      <c r="G222" s="502"/>
      <c r="H222" s="502"/>
      <c r="I222" s="502"/>
      <c r="J222" s="502"/>
      <c r="K222" s="502"/>
      <c r="L222" s="502"/>
      <c r="M222" s="502"/>
      <c r="N222" s="502"/>
      <c r="O222" s="502"/>
      <c r="P222" s="502"/>
      <c r="Q222" s="502"/>
      <c r="R222" s="502"/>
      <c r="S222" s="502"/>
      <c r="T222" s="502"/>
      <c r="U222" s="502"/>
      <c r="V222" s="502"/>
      <c r="W222" s="502"/>
      <c r="X222" s="502"/>
      <c r="Y222" s="548"/>
      <c r="Z222" s="548"/>
      <c r="AA222" s="548"/>
    </row>
    <row r="223" spans="1:27" ht="15" customHeight="1" x14ac:dyDescent="0.15">
      <c r="A223" s="276"/>
      <c r="B223" s="483"/>
      <c r="C223" s="502"/>
      <c r="D223" s="502"/>
      <c r="E223" s="502"/>
      <c r="F223" s="502"/>
      <c r="G223" s="502"/>
      <c r="H223" s="502"/>
      <c r="I223" s="502"/>
      <c r="J223" s="502"/>
      <c r="K223" s="502"/>
      <c r="L223" s="502"/>
      <c r="M223" s="502"/>
      <c r="N223" s="502"/>
      <c r="O223" s="502"/>
      <c r="P223" s="502"/>
      <c r="Q223" s="502"/>
      <c r="R223" s="502"/>
      <c r="S223" s="502"/>
      <c r="T223" s="502"/>
      <c r="U223" s="502"/>
      <c r="V223" s="502"/>
      <c r="W223" s="502"/>
      <c r="X223" s="502"/>
      <c r="Y223" s="548"/>
      <c r="Z223" s="548"/>
      <c r="AA223" s="548"/>
    </row>
    <row r="224" spans="1:27" ht="11.25" customHeight="1" x14ac:dyDescent="0.15">
      <c r="A224" s="276"/>
      <c r="B224" s="247"/>
      <c r="C224" s="251"/>
      <c r="D224" s="271"/>
      <c r="E224" s="271"/>
      <c r="F224" s="271"/>
      <c r="G224" s="271"/>
      <c r="H224" s="271"/>
      <c r="I224" s="271"/>
      <c r="J224" s="273"/>
      <c r="K224" s="273"/>
      <c r="L224" s="273"/>
      <c r="M224" s="273"/>
      <c r="N224" s="273"/>
      <c r="O224" s="273"/>
      <c r="P224" s="273"/>
      <c r="Q224" s="273"/>
      <c r="R224" s="273"/>
      <c r="S224" s="264"/>
      <c r="T224" s="264"/>
      <c r="U224" s="264"/>
      <c r="V224" s="264"/>
      <c r="W224" s="264"/>
      <c r="X224" s="264"/>
      <c r="Y224" s="280"/>
      <c r="Z224" s="280"/>
      <c r="AA224" s="280"/>
    </row>
    <row r="225" spans="1:27" s="213" customFormat="1" ht="18" customHeight="1" x14ac:dyDescent="0.15">
      <c r="A225" s="250" t="s">
        <v>846</v>
      </c>
      <c r="B225" s="247"/>
      <c r="C225" s="281"/>
      <c r="D225" s="281"/>
      <c r="E225" s="281"/>
      <c r="F225" s="281"/>
      <c r="G225" s="281"/>
      <c r="H225" s="281"/>
      <c r="I225" s="281"/>
      <c r="J225" s="281"/>
      <c r="K225" s="281"/>
      <c r="L225" s="281"/>
      <c r="M225" s="264"/>
      <c r="N225" s="281"/>
      <c r="O225" s="264"/>
      <c r="P225" s="297" t="s">
        <v>70</v>
      </c>
      <c r="Q225" s="281"/>
      <c r="R225" s="281"/>
      <c r="S225" s="281"/>
      <c r="T225" s="281"/>
      <c r="U225" s="281"/>
      <c r="V225" s="281"/>
      <c r="W225" s="281"/>
      <c r="X225" s="281"/>
      <c r="Y225" s="280"/>
      <c r="Z225" s="280"/>
      <c r="AA225" s="280"/>
    </row>
    <row r="226" spans="1:27" ht="22.5" customHeight="1" x14ac:dyDescent="0.15">
      <c r="A226" s="276"/>
      <c r="B226" s="483" t="s">
        <v>11</v>
      </c>
      <c r="C226" s="433" t="s">
        <v>150</v>
      </c>
      <c r="D226" s="434"/>
      <c r="E226" s="434"/>
      <c r="F226" s="434"/>
      <c r="G226" s="434"/>
      <c r="H226" s="434"/>
      <c r="I226" s="434"/>
      <c r="J226" s="434"/>
      <c r="K226" s="434"/>
      <c r="L226" s="434"/>
      <c r="M226" s="434"/>
      <c r="N226" s="434"/>
      <c r="O226" s="434"/>
      <c r="P226" s="434"/>
      <c r="Q226" s="434"/>
      <c r="R226" s="434"/>
      <c r="S226" s="434"/>
      <c r="T226" s="434"/>
      <c r="U226" s="434"/>
      <c r="V226" s="434"/>
      <c r="W226" s="434"/>
      <c r="X226" s="435"/>
      <c r="Y226" s="452"/>
      <c r="Z226" s="453"/>
      <c r="AA226" s="454"/>
    </row>
    <row r="227" spans="1:27" ht="22.5" customHeight="1" x14ac:dyDescent="0.15">
      <c r="A227" s="276"/>
      <c r="B227" s="483"/>
      <c r="C227" s="493"/>
      <c r="D227" s="494"/>
      <c r="E227" s="494"/>
      <c r="F227" s="494"/>
      <c r="G227" s="494"/>
      <c r="H227" s="494"/>
      <c r="I227" s="494"/>
      <c r="J227" s="494"/>
      <c r="K227" s="494"/>
      <c r="L227" s="494"/>
      <c r="M227" s="494"/>
      <c r="N227" s="494"/>
      <c r="O227" s="494"/>
      <c r="P227" s="494"/>
      <c r="Q227" s="494"/>
      <c r="R227" s="494"/>
      <c r="S227" s="494"/>
      <c r="T227" s="494"/>
      <c r="U227" s="494"/>
      <c r="V227" s="494"/>
      <c r="W227" s="494"/>
      <c r="X227" s="495"/>
      <c r="Y227" s="455"/>
      <c r="Z227" s="456"/>
      <c r="AA227" s="457"/>
    </row>
    <row r="228" spans="1:27" ht="15" customHeight="1" x14ac:dyDescent="0.15">
      <c r="A228" s="276"/>
      <c r="B228" s="483" t="s">
        <v>12</v>
      </c>
      <c r="C228" s="433" t="s">
        <v>151</v>
      </c>
      <c r="D228" s="434"/>
      <c r="E228" s="434"/>
      <c r="F228" s="434"/>
      <c r="G228" s="434"/>
      <c r="H228" s="434"/>
      <c r="I228" s="434"/>
      <c r="J228" s="434"/>
      <c r="K228" s="434"/>
      <c r="L228" s="434"/>
      <c r="M228" s="434"/>
      <c r="N228" s="434"/>
      <c r="O228" s="434"/>
      <c r="P228" s="434"/>
      <c r="Q228" s="434"/>
      <c r="R228" s="434"/>
      <c r="S228" s="434"/>
      <c r="T228" s="434"/>
      <c r="U228" s="434"/>
      <c r="V228" s="434"/>
      <c r="W228" s="434"/>
      <c r="X228" s="435"/>
      <c r="Y228" s="452"/>
      <c r="Z228" s="453"/>
      <c r="AA228" s="454"/>
    </row>
    <row r="229" spans="1:27" ht="15" customHeight="1" x14ac:dyDescent="0.15">
      <c r="A229" s="276"/>
      <c r="B229" s="483"/>
      <c r="C229" s="493"/>
      <c r="D229" s="555"/>
      <c r="E229" s="555"/>
      <c r="F229" s="555"/>
      <c r="G229" s="555"/>
      <c r="H229" s="555"/>
      <c r="I229" s="555"/>
      <c r="J229" s="555"/>
      <c r="K229" s="555"/>
      <c r="L229" s="555"/>
      <c r="M229" s="555"/>
      <c r="N229" s="555"/>
      <c r="O229" s="555"/>
      <c r="P229" s="555"/>
      <c r="Q229" s="555"/>
      <c r="R229" s="555"/>
      <c r="S229" s="555"/>
      <c r="T229" s="555"/>
      <c r="U229" s="555"/>
      <c r="V229" s="555"/>
      <c r="W229" s="555"/>
      <c r="X229" s="495"/>
      <c r="Y229" s="455"/>
      <c r="Z229" s="456"/>
      <c r="AA229" s="457"/>
    </row>
    <row r="230" spans="1:27" ht="22.5" customHeight="1" x14ac:dyDescent="0.15">
      <c r="A230" s="276"/>
      <c r="B230" s="483" t="s">
        <v>13</v>
      </c>
      <c r="C230" s="433" t="s">
        <v>152</v>
      </c>
      <c r="D230" s="434"/>
      <c r="E230" s="434"/>
      <c r="F230" s="434"/>
      <c r="G230" s="434"/>
      <c r="H230" s="434"/>
      <c r="I230" s="434"/>
      <c r="J230" s="434"/>
      <c r="K230" s="434"/>
      <c r="L230" s="434"/>
      <c r="M230" s="434"/>
      <c r="N230" s="434"/>
      <c r="O230" s="434"/>
      <c r="P230" s="434"/>
      <c r="Q230" s="434"/>
      <c r="R230" s="434"/>
      <c r="S230" s="434"/>
      <c r="T230" s="434"/>
      <c r="U230" s="434"/>
      <c r="V230" s="434"/>
      <c r="W230" s="434"/>
      <c r="X230" s="435"/>
      <c r="Y230" s="452"/>
      <c r="Z230" s="453"/>
      <c r="AA230" s="454"/>
    </row>
    <row r="231" spans="1:27" ht="22.5" customHeight="1" x14ac:dyDescent="0.15">
      <c r="A231" s="276"/>
      <c r="B231" s="483"/>
      <c r="C231" s="493"/>
      <c r="D231" s="555"/>
      <c r="E231" s="555"/>
      <c r="F231" s="555"/>
      <c r="G231" s="555"/>
      <c r="H231" s="555"/>
      <c r="I231" s="555"/>
      <c r="J231" s="555"/>
      <c r="K231" s="555"/>
      <c r="L231" s="555"/>
      <c r="M231" s="555"/>
      <c r="N231" s="555"/>
      <c r="O231" s="555"/>
      <c r="P231" s="555"/>
      <c r="Q231" s="555"/>
      <c r="R231" s="555"/>
      <c r="S231" s="555"/>
      <c r="T231" s="555"/>
      <c r="U231" s="555"/>
      <c r="V231" s="555"/>
      <c r="W231" s="555"/>
      <c r="X231" s="495"/>
      <c r="Y231" s="455"/>
      <c r="Z231" s="456"/>
      <c r="AA231" s="457"/>
    </row>
    <row r="232" spans="1:27" ht="15" customHeight="1" x14ac:dyDescent="0.15">
      <c r="A232" s="276"/>
      <c r="B232" s="483" t="s">
        <v>14</v>
      </c>
      <c r="C232" s="433" t="s">
        <v>494</v>
      </c>
      <c r="D232" s="434"/>
      <c r="E232" s="434"/>
      <c r="F232" s="434"/>
      <c r="G232" s="434"/>
      <c r="H232" s="434"/>
      <c r="I232" s="434"/>
      <c r="J232" s="434"/>
      <c r="K232" s="434"/>
      <c r="L232" s="434"/>
      <c r="M232" s="434"/>
      <c r="N232" s="434"/>
      <c r="O232" s="434"/>
      <c r="P232" s="434"/>
      <c r="Q232" s="434"/>
      <c r="R232" s="434"/>
      <c r="S232" s="434"/>
      <c r="T232" s="434"/>
      <c r="U232" s="434"/>
      <c r="V232" s="434"/>
      <c r="W232" s="434"/>
      <c r="X232" s="435"/>
      <c r="Y232" s="452"/>
      <c r="Z232" s="453"/>
      <c r="AA232" s="454"/>
    </row>
    <row r="233" spans="1:27" ht="15" customHeight="1" x14ac:dyDescent="0.15">
      <c r="A233" s="276"/>
      <c r="B233" s="483"/>
      <c r="C233" s="493"/>
      <c r="D233" s="555"/>
      <c r="E233" s="555"/>
      <c r="F233" s="555"/>
      <c r="G233" s="555"/>
      <c r="H233" s="555"/>
      <c r="I233" s="555"/>
      <c r="J233" s="555"/>
      <c r="K233" s="555"/>
      <c r="L233" s="555"/>
      <c r="M233" s="555"/>
      <c r="N233" s="555"/>
      <c r="O233" s="555"/>
      <c r="P233" s="555"/>
      <c r="Q233" s="555"/>
      <c r="R233" s="555"/>
      <c r="S233" s="555"/>
      <c r="T233" s="555"/>
      <c r="U233" s="555"/>
      <c r="V233" s="555"/>
      <c r="W233" s="555"/>
      <c r="X233" s="495"/>
      <c r="Y233" s="455"/>
      <c r="Z233" s="456"/>
      <c r="AA233" s="457"/>
    </row>
    <row r="234" spans="1:27" ht="22.5" customHeight="1" x14ac:dyDescent="0.15">
      <c r="A234" s="276"/>
      <c r="B234" s="483" t="s">
        <v>15</v>
      </c>
      <c r="C234" s="433" t="s">
        <v>847</v>
      </c>
      <c r="D234" s="434"/>
      <c r="E234" s="434"/>
      <c r="F234" s="434"/>
      <c r="G234" s="434"/>
      <c r="H234" s="434"/>
      <c r="I234" s="434"/>
      <c r="J234" s="434"/>
      <c r="K234" s="434"/>
      <c r="L234" s="434"/>
      <c r="M234" s="434"/>
      <c r="N234" s="434"/>
      <c r="O234" s="434"/>
      <c r="P234" s="434"/>
      <c r="Q234" s="434"/>
      <c r="R234" s="434"/>
      <c r="S234" s="434"/>
      <c r="T234" s="434"/>
      <c r="U234" s="434"/>
      <c r="V234" s="434"/>
      <c r="W234" s="434"/>
      <c r="X234" s="435"/>
      <c r="Y234" s="452"/>
      <c r="Z234" s="453"/>
      <c r="AA234" s="454"/>
    </row>
    <row r="235" spans="1:27" ht="22.5" customHeight="1" x14ac:dyDescent="0.15">
      <c r="A235" s="276"/>
      <c r="B235" s="483"/>
      <c r="C235" s="493"/>
      <c r="D235" s="555"/>
      <c r="E235" s="555"/>
      <c r="F235" s="555"/>
      <c r="G235" s="555"/>
      <c r="H235" s="555"/>
      <c r="I235" s="555"/>
      <c r="J235" s="555"/>
      <c r="K235" s="555"/>
      <c r="L235" s="555"/>
      <c r="M235" s="555"/>
      <c r="N235" s="555"/>
      <c r="O235" s="555"/>
      <c r="P235" s="555"/>
      <c r="Q235" s="555"/>
      <c r="R235" s="555"/>
      <c r="S235" s="555"/>
      <c r="T235" s="555"/>
      <c r="U235" s="555"/>
      <c r="V235" s="555"/>
      <c r="W235" s="555"/>
      <c r="X235" s="495"/>
      <c r="Y235" s="455"/>
      <c r="Z235" s="456"/>
      <c r="AA235" s="457"/>
    </row>
    <row r="236" spans="1:27" ht="23.25" customHeight="1" x14ac:dyDescent="0.15">
      <c r="A236" s="276"/>
      <c r="B236" s="483" t="s">
        <v>16</v>
      </c>
      <c r="C236" s="433" t="s">
        <v>495</v>
      </c>
      <c r="D236" s="434"/>
      <c r="E236" s="434"/>
      <c r="F236" s="434"/>
      <c r="G236" s="434"/>
      <c r="H236" s="434"/>
      <c r="I236" s="434"/>
      <c r="J236" s="434"/>
      <c r="K236" s="434"/>
      <c r="L236" s="434"/>
      <c r="M236" s="434"/>
      <c r="N236" s="434"/>
      <c r="O236" s="434"/>
      <c r="P236" s="434"/>
      <c r="Q236" s="434"/>
      <c r="R236" s="434"/>
      <c r="S236" s="434"/>
      <c r="T236" s="434"/>
      <c r="U236" s="434"/>
      <c r="V236" s="434"/>
      <c r="W236" s="434"/>
      <c r="X236" s="435"/>
      <c r="Y236" s="452"/>
      <c r="Z236" s="453"/>
      <c r="AA236" s="454"/>
    </row>
    <row r="237" spans="1:27" ht="18.75" customHeight="1" x14ac:dyDescent="0.15">
      <c r="A237" s="276"/>
      <c r="B237" s="483"/>
      <c r="C237" s="493"/>
      <c r="D237" s="555"/>
      <c r="E237" s="555"/>
      <c r="F237" s="555"/>
      <c r="G237" s="555"/>
      <c r="H237" s="555"/>
      <c r="I237" s="555"/>
      <c r="J237" s="555"/>
      <c r="K237" s="555"/>
      <c r="L237" s="555"/>
      <c r="M237" s="555"/>
      <c r="N237" s="555"/>
      <c r="O237" s="555"/>
      <c r="P237" s="555"/>
      <c r="Q237" s="555"/>
      <c r="R237" s="555"/>
      <c r="S237" s="555"/>
      <c r="T237" s="555"/>
      <c r="U237" s="555"/>
      <c r="V237" s="555"/>
      <c r="W237" s="555"/>
      <c r="X237" s="495"/>
      <c r="Y237" s="455"/>
      <c r="Z237" s="456"/>
      <c r="AA237" s="457"/>
    </row>
    <row r="238" spans="1:27" ht="15" customHeight="1" x14ac:dyDescent="0.15">
      <c r="A238" s="276"/>
      <c r="B238" s="483" t="s">
        <v>51</v>
      </c>
      <c r="C238" s="433" t="s">
        <v>848</v>
      </c>
      <c r="D238" s="434"/>
      <c r="E238" s="434"/>
      <c r="F238" s="434"/>
      <c r="G238" s="434"/>
      <c r="H238" s="434"/>
      <c r="I238" s="434"/>
      <c r="J238" s="434"/>
      <c r="K238" s="434"/>
      <c r="L238" s="434"/>
      <c r="M238" s="434"/>
      <c r="N238" s="434"/>
      <c r="O238" s="434"/>
      <c r="P238" s="434"/>
      <c r="Q238" s="434"/>
      <c r="R238" s="434"/>
      <c r="S238" s="434"/>
      <c r="T238" s="434"/>
      <c r="U238" s="434"/>
      <c r="V238" s="434"/>
      <c r="W238" s="434"/>
      <c r="X238" s="435"/>
      <c r="Y238" s="452"/>
      <c r="Z238" s="453"/>
      <c r="AA238" s="454"/>
    </row>
    <row r="239" spans="1:27" ht="15" customHeight="1" x14ac:dyDescent="0.15">
      <c r="A239" s="276"/>
      <c r="B239" s="483"/>
      <c r="C239" s="493"/>
      <c r="D239" s="555"/>
      <c r="E239" s="555"/>
      <c r="F239" s="555"/>
      <c r="G239" s="555"/>
      <c r="H239" s="555"/>
      <c r="I239" s="555"/>
      <c r="J239" s="555"/>
      <c r="K239" s="555"/>
      <c r="L239" s="555"/>
      <c r="M239" s="555"/>
      <c r="N239" s="555"/>
      <c r="O239" s="555"/>
      <c r="P239" s="555"/>
      <c r="Q239" s="555"/>
      <c r="R239" s="555"/>
      <c r="S239" s="555"/>
      <c r="T239" s="555"/>
      <c r="U239" s="555"/>
      <c r="V239" s="555"/>
      <c r="W239" s="555"/>
      <c r="X239" s="495"/>
      <c r="Y239" s="455"/>
      <c r="Z239" s="456"/>
      <c r="AA239" s="457"/>
    </row>
    <row r="240" spans="1:27" ht="15" customHeight="1" x14ac:dyDescent="0.15">
      <c r="A240" s="276"/>
      <c r="B240" s="483" t="s">
        <v>52</v>
      </c>
      <c r="C240" s="502" t="s">
        <v>153</v>
      </c>
      <c r="D240" s="502"/>
      <c r="E240" s="502"/>
      <c r="F240" s="502"/>
      <c r="G240" s="502"/>
      <c r="H240" s="502"/>
      <c r="I240" s="502"/>
      <c r="J240" s="502"/>
      <c r="K240" s="502"/>
      <c r="L240" s="502"/>
      <c r="M240" s="502"/>
      <c r="N240" s="502"/>
      <c r="O240" s="502"/>
      <c r="P240" s="502"/>
      <c r="Q240" s="502"/>
      <c r="R240" s="502"/>
      <c r="S240" s="502"/>
      <c r="T240" s="502"/>
      <c r="U240" s="502"/>
      <c r="V240" s="502"/>
      <c r="W240" s="502"/>
      <c r="X240" s="502"/>
      <c r="Y240" s="548"/>
      <c r="Z240" s="548"/>
      <c r="AA240" s="548"/>
    </row>
    <row r="241" spans="1:27" ht="15" customHeight="1" x14ac:dyDescent="0.15">
      <c r="A241" s="276"/>
      <c r="B241" s="483"/>
      <c r="C241" s="502"/>
      <c r="D241" s="502"/>
      <c r="E241" s="502"/>
      <c r="F241" s="502"/>
      <c r="G241" s="502"/>
      <c r="H241" s="502"/>
      <c r="I241" s="502"/>
      <c r="J241" s="502"/>
      <c r="K241" s="502"/>
      <c r="L241" s="502"/>
      <c r="M241" s="502"/>
      <c r="N241" s="502"/>
      <c r="O241" s="502"/>
      <c r="P241" s="502"/>
      <c r="Q241" s="502"/>
      <c r="R241" s="502"/>
      <c r="S241" s="502"/>
      <c r="T241" s="502"/>
      <c r="U241" s="502"/>
      <c r="V241" s="502"/>
      <c r="W241" s="502"/>
      <c r="X241" s="502"/>
      <c r="Y241" s="548"/>
      <c r="Z241" s="548"/>
      <c r="AA241" s="548"/>
    </row>
    <row r="242" spans="1:27" ht="15" customHeight="1" x14ac:dyDescent="0.15">
      <c r="A242" s="276"/>
      <c r="B242" s="483" t="s">
        <v>53</v>
      </c>
      <c r="C242" s="502" t="s">
        <v>154</v>
      </c>
      <c r="D242" s="502"/>
      <c r="E242" s="502"/>
      <c r="F242" s="502"/>
      <c r="G242" s="502"/>
      <c r="H242" s="502"/>
      <c r="I242" s="502"/>
      <c r="J242" s="502"/>
      <c r="K242" s="502"/>
      <c r="L242" s="502"/>
      <c r="M242" s="502"/>
      <c r="N242" s="502"/>
      <c r="O242" s="502"/>
      <c r="P242" s="502"/>
      <c r="Q242" s="502"/>
      <c r="R242" s="502"/>
      <c r="S242" s="502"/>
      <c r="T242" s="502"/>
      <c r="U242" s="502"/>
      <c r="V242" s="502"/>
      <c r="W242" s="502"/>
      <c r="X242" s="502"/>
      <c r="Y242" s="548"/>
      <c r="Z242" s="548"/>
      <c r="AA242" s="548"/>
    </row>
    <row r="243" spans="1:27" ht="15" customHeight="1" x14ac:dyDescent="0.15">
      <c r="A243" s="276"/>
      <c r="B243" s="483"/>
      <c r="C243" s="502"/>
      <c r="D243" s="502"/>
      <c r="E243" s="502"/>
      <c r="F243" s="502"/>
      <c r="G243" s="502"/>
      <c r="H243" s="502"/>
      <c r="I243" s="502"/>
      <c r="J243" s="502"/>
      <c r="K243" s="502"/>
      <c r="L243" s="502"/>
      <c r="M243" s="502"/>
      <c r="N243" s="502"/>
      <c r="O243" s="502"/>
      <c r="P243" s="502"/>
      <c r="Q243" s="502"/>
      <c r="R243" s="502"/>
      <c r="S243" s="502"/>
      <c r="T243" s="502"/>
      <c r="U243" s="502"/>
      <c r="V243" s="502"/>
      <c r="W243" s="502"/>
      <c r="X243" s="502"/>
      <c r="Y243" s="548"/>
      <c r="Z243" s="548"/>
      <c r="AA243" s="548"/>
    </row>
    <row r="244" spans="1:27" ht="15" customHeight="1" x14ac:dyDescent="0.15">
      <c r="A244" s="276"/>
      <c r="B244" s="483" t="s">
        <v>18</v>
      </c>
      <c r="C244" s="502" t="s">
        <v>155</v>
      </c>
      <c r="D244" s="502"/>
      <c r="E244" s="502"/>
      <c r="F244" s="502"/>
      <c r="G244" s="502"/>
      <c r="H244" s="502"/>
      <c r="I244" s="502"/>
      <c r="J244" s="502"/>
      <c r="K244" s="502"/>
      <c r="L244" s="502"/>
      <c r="M244" s="502"/>
      <c r="N244" s="502"/>
      <c r="O244" s="502"/>
      <c r="P244" s="502"/>
      <c r="Q244" s="502"/>
      <c r="R244" s="502"/>
      <c r="S244" s="502"/>
      <c r="T244" s="502"/>
      <c r="U244" s="502"/>
      <c r="V244" s="502"/>
      <c r="W244" s="502"/>
      <c r="X244" s="502"/>
      <c r="Y244" s="548"/>
      <c r="Z244" s="548"/>
      <c r="AA244" s="548"/>
    </row>
    <row r="245" spans="1:27" ht="15" customHeight="1" x14ac:dyDescent="0.15">
      <c r="A245" s="276"/>
      <c r="B245" s="483"/>
      <c r="C245" s="502"/>
      <c r="D245" s="502"/>
      <c r="E245" s="502"/>
      <c r="F245" s="502"/>
      <c r="G245" s="502"/>
      <c r="H245" s="502"/>
      <c r="I245" s="502"/>
      <c r="J245" s="502"/>
      <c r="K245" s="502"/>
      <c r="L245" s="502"/>
      <c r="M245" s="502"/>
      <c r="N245" s="502"/>
      <c r="O245" s="502"/>
      <c r="P245" s="502"/>
      <c r="Q245" s="502"/>
      <c r="R245" s="502"/>
      <c r="S245" s="502"/>
      <c r="T245" s="502"/>
      <c r="U245" s="502"/>
      <c r="V245" s="502"/>
      <c r="W245" s="502"/>
      <c r="X245" s="502"/>
      <c r="Y245" s="548"/>
      <c r="Z245" s="548"/>
      <c r="AA245" s="548"/>
    </row>
    <row r="246" spans="1:27" ht="12.95" customHeight="1" x14ac:dyDescent="0.15">
      <c r="A246" s="287"/>
      <c r="B246" s="287"/>
      <c r="C246" s="239"/>
      <c r="D246" s="239"/>
      <c r="E246" s="239"/>
      <c r="F246" s="239"/>
      <c r="G246" s="239"/>
      <c r="H246" s="239"/>
      <c r="I246" s="239"/>
      <c r="J246" s="239"/>
      <c r="K246" s="239"/>
      <c r="L246" s="239"/>
      <c r="M246" s="239"/>
      <c r="N246" s="239"/>
      <c r="O246" s="239"/>
      <c r="P246" s="239"/>
      <c r="Q246" s="239"/>
      <c r="R246" s="239"/>
      <c r="S246" s="239"/>
      <c r="T246" s="239"/>
      <c r="U246" s="239"/>
      <c r="V246" s="239"/>
      <c r="W246" s="239"/>
      <c r="X246" s="239"/>
      <c r="Y246" s="282"/>
      <c r="Z246" s="282"/>
      <c r="AA246" s="282"/>
    </row>
    <row r="247" spans="1:27" ht="18" customHeight="1" x14ac:dyDescent="0.15">
      <c r="A247" s="250" t="s">
        <v>156</v>
      </c>
      <c r="B247" s="250"/>
      <c r="C247" s="277"/>
      <c r="D247" s="277"/>
      <c r="E247" s="277"/>
      <c r="F247" s="277"/>
      <c r="G247" s="277"/>
      <c r="H247" s="277"/>
      <c r="I247" s="277"/>
      <c r="J247" s="238"/>
      <c r="K247" s="238"/>
      <c r="L247" s="238"/>
      <c r="M247" s="238"/>
      <c r="N247" s="238"/>
      <c r="O247" s="238"/>
      <c r="P247" s="238"/>
      <c r="Q247" s="238"/>
      <c r="R247" s="238"/>
      <c r="S247" s="239"/>
      <c r="T247" s="239"/>
      <c r="U247" s="239"/>
      <c r="V247" s="239"/>
      <c r="W247" s="239"/>
      <c r="X247" s="239"/>
      <c r="Y247" s="282"/>
      <c r="Z247" s="282"/>
      <c r="AA247" s="282"/>
    </row>
    <row r="248" spans="1:27" ht="11.25" customHeight="1" x14ac:dyDescent="0.15">
      <c r="A248" s="276"/>
      <c r="B248" s="483" t="s">
        <v>11</v>
      </c>
      <c r="C248" s="433" t="s">
        <v>157</v>
      </c>
      <c r="D248" s="434"/>
      <c r="E248" s="434"/>
      <c r="F248" s="434"/>
      <c r="G248" s="434"/>
      <c r="H248" s="434"/>
      <c r="I248" s="434"/>
      <c r="J248" s="434"/>
      <c r="K248" s="434"/>
      <c r="L248" s="434"/>
      <c r="M248" s="434"/>
      <c r="N248" s="434"/>
      <c r="O248" s="434"/>
      <c r="P248" s="434"/>
      <c r="Q248" s="434"/>
      <c r="R248" s="434"/>
      <c r="S248" s="434"/>
      <c r="T248" s="434"/>
      <c r="U248" s="434"/>
      <c r="V248" s="434"/>
      <c r="W248" s="434"/>
      <c r="X248" s="435"/>
      <c r="Y248" s="548"/>
      <c r="Z248" s="548"/>
      <c r="AA248" s="548"/>
    </row>
    <row r="249" spans="1:27" ht="11.25" customHeight="1" x14ac:dyDescent="0.15">
      <c r="A249" s="276"/>
      <c r="B249" s="483"/>
      <c r="C249" s="436"/>
      <c r="D249" s="437"/>
      <c r="E249" s="437"/>
      <c r="F249" s="437"/>
      <c r="G249" s="437"/>
      <c r="H249" s="437"/>
      <c r="I249" s="437"/>
      <c r="J249" s="437"/>
      <c r="K249" s="437"/>
      <c r="L249" s="437"/>
      <c r="M249" s="437"/>
      <c r="N249" s="437"/>
      <c r="O249" s="437"/>
      <c r="P249" s="437"/>
      <c r="Q249" s="437"/>
      <c r="R249" s="437"/>
      <c r="S249" s="437"/>
      <c r="T249" s="437"/>
      <c r="U249" s="437"/>
      <c r="V249" s="437"/>
      <c r="W249" s="437"/>
      <c r="X249" s="438"/>
      <c r="Y249" s="548"/>
      <c r="Z249" s="548"/>
      <c r="AA249" s="548"/>
    </row>
    <row r="250" spans="1:27" ht="12.95" customHeight="1" x14ac:dyDescent="0.15">
      <c r="A250" s="287"/>
      <c r="B250" s="287"/>
      <c r="C250" s="239"/>
      <c r="D250" s="239"/>
      <c r="E250" s="239"/>
      <c r="F250" s="239"/>
      <c r="G250" s="239"/>
      <c r="H250" s="239"/>
      <c r="I250" s="239"/>
      <c r="J250" s="239"/>
      <c r="K250" s="239"/>
      <c r="L250" s="239"/>
      <c r="M250" s="239"/>
      <c r="N250" s="239"/>
      <c r="O250" s="239"/>
      <c r="P250" s="239"/>
      <c r="Q250" s="239"/>
      <c r="R250" s="239"/>
      <c r="S250" s="239"/>
      <c r="T250" s="239"/>
      <c r="U250" s="239"/>
      <c r="V250" s="239"/>
      <c r="W250" s="239"/>
      <c r="X250" s="239"/>
      <c r="Y250" s="282"/>
      <c r="Z250" s="282"/>
      <c r="AA250" s="282"/>
    </row>
    <row r="251" spans="1:27" ht="18" customHeight="1" x14ac:dyDescent="0.15">
      <c r="A251" s="250" t="s">
        <v>158</v>
      </c>
      <c r="B251" s="250"/>
      <c r="C251" s="277"/>
      <c r="D251" s="277"/>
      <c r="E251" s="277"/>
      <c r="F251" s="277"/>
      <c r="G251" s="277"/>
      <c r="H251" s="277"/>
      <c r="I251" s="277"/>
      <c r="J251" s="238"/>
      <c r="K251" s="238"/>
      <c r="L251" s="238"/>
      <c r="M251" s="238"/>
      <c r="N251" s="238"/>
      <c r="O251" s="238"/>
      <c r="P251" s="238"/>
      <c r="Q251" s="238"/>
      <c r="R251" s="238"/>
      <c r="S251" s="239"/>
      <c r="T251" s="239"/>
      <c r="U251" s="239"/>
      <c r="V251" s="239"/>
      <c r="W251" s="239"/>
      <c r="X251" s="239"/>
      <c r="Y251" s="282"/>
      <c r="Z251" s="282"/>
      <c r="AA251" s="282"/>
    </row>
    <row r="252" spans="1:27" ht="30" customHeight="1" x14ac:dyDescent="0.15">
      <c r="A252" s="276"/>
      <c r="B252" s="483" t="s">
        <v>11</v>
      </c>
      <c r="C252" s="433" t="s">
        <v>80</v>
      </c>
      <c r="D252" s="434"/>
      <c r="E252" s="434"/>
      <c r="F252" s="434"/>
      <c r="G252" s="434"/>
      <c r="H252" s="434"/>
      <c r="I252" s="434"/>
      <c r="J252" s="434"/>
      <c r="K252" s="434"/>
      <c r="L252" s="434"/>
      <c r="M252" s="434"/>
      <c r="N252" s="434"/>
      <c r="O252" s="434"/>
      <c r="P252" s="434"/>
      <c r="Q252" s="434"/>
      <c r="R252" s="434"/>
      <c r="S252" s="434"/>
      <c r="T252" s="434"/>
      <c r="U252" s="434"/>
      <c r="V252" s="434"/>
      <c r="W252" s="434"/>
      <c r="X252" s="435"/>
      <c r="Y252" s="548"/>
      <c r="Z252" s="548"/>
      <c r="AA252" s="548"/>
    </row>
    <row r="253" spans="1:27" s="218" customFormat="1" ht="27" customHeight="1" x14ac:dyDescent="0.15">
      <c r="A253" s="277"/>
      <c r="B253" s="483"/>
      <c r="C253" s="298" t="s">
        <v>82</v>
      </c>
      <c r="D253" s="549" t="s">
        <v>83</v>
      </c>
      <c r="E253" s="549"/>
      <c r="F253" s="549"/>
      <c r="G253" s="549"/>
      <c r="H253" s="549"/>
      <c r="I253" s="549"/>
      <c r="J253" s="549"/>
      <c r="K253" s="549"/>
      <c r="L253" s="549"/>
      <c r="M253" s="549"/>
      <c r="N253" s="549"/>
      <c r="O253" s="549"/>
      <c r="P253" s="549"/>
      <c r="Q253" s="549"/>
      <c r="R253" s="549"/>
      <c r="S253" s="549"/>
      <c r="T253" s="549"/>
      <c r="U253" s="549"/>
      <c r="V253" s="549"/>
      <c r="W253" s="549"/>
      <c r="X253" s="550"/>
      <c r="Y253" s="548"/>
      <c r="Z253" s="548"/>
      <c r="AA253" s="548"/>
    </row>
    <row r="254" spans="1:27" s="218" customFormat="1" ht="13.5" customHeight="1" x14ac:dyDescent="0.15">
      <c r="A254" s="277"/>
      <c r="B254" s="483"/>
      <c r="C254" s="299" t="s">
        <v>81</v>
      </c>
      <c r="D254" s="552" t="s">
        <v>84</v>
      </c>
      <c r="E254" s="552"/>
      <c r="F254" s="552"/>
      <c r="G254" s="552"/>
      <c r="H254" s="552"/>
      <c r="I254" s="552"/>
      <c r="J254" s="552"/>
      <c r="K254" s="552"/>
      <c r="L254" s="552"/>
      <c r="M254" s="552"/>
      <c r="N254" s="552"/>
      <c r="O254" s="552"/>
      <c r="P254" s="552"/>
      <c r="Q254" s="552"/>
      <c r="R254" s="552"/>
      <c r="S254" s="552"/>
      <c r="T254" s="552"/>
      <c r="U254" s="552"/>
      <c r="V254" s="552"/>
      <c r="W254" s="552"/>
      <c r="X254" s="553"/>
      <c r="Y254" s="548"/>
      <c r="Z254" s="548"/>
      <c r="AA254" s="548"/>
    </row>
    <row r="255" spans="1:27" ht="12.95" customHeight="1" x14ac:dyDescent="0.15">
      <c r="A255" s="287"/>
      <c r="B255" s="287"/>
      <c r="C255" s="239"/>
      <c r="D255" s="239"/>
      <c r="E255" s="239"/>
      <c r="F255" s="239"/>
      <c r="G255" s="239"/>
      <c r="H255" s="239"/>
      <c r="I255" s="239"/>
      <c r="J255" s="239"/>
      <c r="K255" s="239"/>
      <c r="L255" s="239"/>
      <c r="M255" s="239"/>
      <c r="N255" s="239"/>
      <c r="O255" s="239"/>
      <c r="P255" s="239"/>
      <c r="Q255" s="239"/>
      <c r="R255" s="239"/>
      <c r="S255" s="239"/>
      <c r="T255" s="239"/>
      <c r="U255" s="239"/>
      <c r="V255" s="239"/>
      <c r="W255" s="239"/>
      <c r="X255" s="239"/>
      <c r="Y255" s="282"/>
      <c r="Z255" s="282"/>
      <c r="AA255" s="282"/>
    </row>
    <row r="256" spans="1:27" ht="18" customHeight="1" x14ac:dyDescent="0.15">
      <c r="A256" s="250" t="s">
        <v>849</v>
      </c>
      <c r="B256" s="250"/>
      <c r="C256" s="277"/>
      <c r="D256" s="277"/>
      <c r="E256" s="277"/>
      <c r="F256" s="277"/>
      <c r="G256" s="277"/>
      <c r="H256" s="277"/>
      <c r="I256" s="277"/>
      <c r="J256" s="238"/>
      <c r="K256" s="238"/>
      <c r="L256" s="238"/>
      <c r="M256" s="238"/>
      <c r="N256" s="238"/>
      <c r="O256" s="238"/>
      <c r="P256" s="238"/>
      <c r="Q256" s="238"/>
      <c r="R256" s="238"/>
      <c r="S256" s="239"/>
      <c r="T256" s="239"/>
      <c r="U256" s="239"/>
      <c r="V256" s="239"/>
      <c r="W256" s="239"/>
      <c r="X256" s="239"/>
      <c r="Y256" s="282"/>
      <c r="Z256" s="282"/>
      <c r="AA256" s="282"/>
    </row>
    <row r="257" spans="1:27" ht="15" customHeight="1" x14ac:dyDescent="0.15">
      <c r="A257" s="276"/>
      <c r="B257" s="483" t="s">
        <v>11</v>
      </c>
      <c r="C257" s="502" t="s">
        <v>79</v>
      </c>
      <c r="D257" s="556"/>
      <c r="E257" s="556"/>
      <c r="F257" s="556"/>
      <c r="G257" s="556"/>
      <c r="H257" s="556"/>
      <c r="I257" s="556"/>
      <c r="J257" s="556"/>
      <c r="K257" s="556"/>
      <c r="L257" s="556"/>
      <c r="M257" s="556"/>
      <c r="N257" s="556"/>
      <c r="O257" s="556"/>
      <c r="P257" s="556"/>
      <c r="Q257" s="556"/>
      <c r="R257" s="556"/>
      <c r="S257" s="556"/>
      <c r="T257" s="556"/>
      <c r="U257" s="556"/>
      <c r="V257" s="556"/>
      <c r="W257" s="556"/>
      <c r="X257" s="556"/>
      <c r="Y257" s="548"/>
      <c r="Z257" s="548"/>
      <c r="AA257" s="548"/>
    </row>
    <row r="258" spans="1:27" ht="15" customHeight="1" x14ac:dyDescent="0.15">
      <c r="A258" s="276"/>
      <c r="B258" s="483"/>
      <c r="C258" s="556"/>
      <c r="D258" s="556"/>
      <c r="E258" s="556"/>
      <c r="F258" s="556"/>
      <c r="G258" s="556"/>
      <c r="H258" s="556"/>
      <c r="I258" s="556"/>
      <c r="J258" s="556"/>
      <c r="K258" s="556"/>
      <c r="L258" s="556"/>
      <c r="M258" s="556"/>
      <c r="N258" s="556"/>
      <c r="O258" s="556"/>
      <c r="P258" s="556"/>
      <c r="Q258" s="556"/>
      <c r="R258" s="556"/>
      <c r="S258" s="556"/>
      <c r="T258" s="556"/>
      <c r="U258" s="556"/>
      <c r="V258" s="556"/>
      <c r="W258" s="556"/>
      <c r="X258" s="556"/>
      <c r="Y258" s="548"/>
      <c r="Z258" s="548"/>
      <c r="AA258" s="548"/>
    </row>
    <row r="259" spans="1:27" ht="15" customHeight="1" x14ac:dyDescent="0.15">
      <c r="A259" s="276"/>
      <c r="B259" s="483" t="s">
        <v>12</v>
      </c>
      <c r="C259" s="502" t="s">
        <v>159</v>
      </c>
      <c r="D259" s="556"/>
      <c r="E259" s="556"/>
      <c r="F259" s="556"/>
      <c r="G259" s="556"/>
      <c r="H259" s="556"/>
      <c r="I259" s="556"/>
      <c r="J259" s="556"/>
      <c r="K259" s="556"/>
      <c r="L259" s="556"/>
      <c r="M259" s="556"/>
      <c r="N259" s="556"/>
      <c r="O259" s="556"/>
      <c r="P259" s="556"/>
      <c r="Q259" s="556"/>
      <c r="R259" s="556"/>
      <c r="S259" s="556"/>
      <c r="T259" s="556"/>
      <c r="U259" s="556"/>
      <c r="V259" s="556"/>
      <c r="W259" s="556"/>
      <c r="X259" s="556"/>
      <c r="Y259" s="548"/>
      <c r="Z259" s="548"/>
      <c r="AA259" s="548"/>
    </row>
    <row r="260" spans="1:27" ht="15" customHeight="1" x14ac:dyDescent="0.15">
      <c r="A260" s="276"/>
      <c r="B260" s="483"/>
      <c r="C260" s="556"/>
      <c r="D260" s="556"/>
      <c r="E260" s="556"/>
      <c r="F260" s="556"/>
      <c r="G260" s="556"/>
      <c r="H260" s="556"/>
      <c r="I260" s="556"/>
      <c r="J260" s="556"/>
      <c r="K260" s="556"/>
      <c r="L260" s="556"/>
      <c r="M260" s="556"/>
      <c r="N260" s="556"/>
      <c r="O260" s="556"/>
      <c r="P260" s="556"/>
      <c r="Q260" s="556"/>
      <c r="R260" s="556"/>
      <c r="S260" s="556"/>
      <c r="T260" s="556"/>
      <c r="U260" s="556"/>
      <c r="V260" s="556"/>
      <c r="W260" s="556"/>
      <c r="X260" s="556"/>
      <c r="Y260" s="548"/>
      <c r="Z260" s="548"/>
      <c r="AA260" s="548"/>
    </row>
    <row r="261" spans="1:27" ht="12.95" customHeight="1" x14ac:dyDescent="0.15">
      <c r="A261" s="287"/>
      <c r="B261" s="287"/>
      <c r="C261" s="239"/>
      <c r="D261" s="239"/>
      <c r="E261" s="239"/>
      <c r="F261" s="239"/>
      <c r="G261" s="239"/>
      <c r="H261" s="239"/>
      <c r="I261" s="239"/>
      <c r="J261" s="239"/>
      <c r="K261" s="239"/>
      <c r="L261" s="239"/>
      <c r="M261" s="239"/>
      <c r="N261" s="239"/>
      <c r="O261" s="239"/>
      <c r="P261" s="239"/>
      <c r="Q261" s="239"/>
      <c r="R261" s="239"/>
      <c r="S261" s="239"/>
      <c r="T261" s="239"/>
      <c r="U261" s="239"/>
      <c r="V261" s="239"/>
      <c r="W261" s="239"/>
      <c r="X261" s="239"/>
      <c r="Y261" s="282"/>
      <c r="Z261" s="282"/>
      <c r="AA261" s="282"/>
    </row>
    <row r="262" spans="1:27" ht="18" customHeight="1" x14ac:dyDescent="0.15">
      <c r="A262" s="250" t="s">
        <v>160</v>
      </c>
      <c r="B262" s="250"/>
      <c r="C262" s="277"/>
      <c r="D262" s="277"/>
      <c r="E262" s="277"/>
      <c r="F262" s="277"/>
      <c r="G262" s="277"/>
      <c r="H262" s="277"/>
      <c r="I262" s="277"/>
      <c r="J262" s="238"/>
      <c r="K262" s="238"/>
      <c r="L262" s="238"/>
      <c r="M262" s="238"/>
      <c r="N262" s="238"/>
      <c r="O262" s="238"/>
      <c r="P262" s="238"/>
      <c r="Q262" s="238"/>
      <c r="R262" s="238"/>
      <c r="S262" s="239"/>
      <c r="T262" s="239"/>
      <c r="U262" s="239"/>
      <c r="V262" s="239"/>
      <c r="W262" s="239"/>
      <c r="X262" s="239"/>
      <c r="Y262" s="282"/>
      <c r="Z262" s="282"/>
      <c r="AA262" s="282"/>
    </row>
    <row r="263" spans="1:27" ht="11.25" customHeight="1" x14ac:dyDescent="0.15">
      <c r="A263" s="276"/>
      <c r="B263" s="483" t="s">
        <v>11</v>
      </c>
      <c r="C263" s="433" t="s">
        <v>227</v>
      </c>
      <c r="D263" s="557"/>
      <c r="E263" s="557"/>
      <c r="F263" s="557"/>
      <c r="G263" s="557"/>
      <c r="H263" s="557"/>
      <c r="I263" s="557"/>
      <c r="J263" s="557"/>
      <c r="K263" s="557"/>
      <c r="L263" s="557"/>
      <c r="M263" s="557"/>
      <c r="N263" s="557"/>
      <c r="O263" s="557"/>
      <c r="P263" s="557"/>
      <c r="Q263" s="557"/>
      <c r="R263" s="557"/>
      <c r="S263" s="557"/>
      <c r="T263" s="557"/>
      <c r="U263" s="557"/>
      <c r="V263" s="557"/>
      <c r="W263" s="557"/>
      <c r="X263" s="558"/>
      <c r="Y263" s="452"/>
      <c r="Z263" s="453"/>
      <c r="AA263" s="454"/>
    </row>
    <row r="264" spans="1:27" ht="11.25" customHeight="1" x14ac:dyDescent="0.15">
      <c r="A264" s="276"/>
      <c r="B264" s="483"/>
      <c r="C264" s="559"/>
      <c r="D264" s="560"/>
      <c r="E264" s="560"/>
      <c r="F264" s="560"/>
      <c r="G264" s="560"/>
      <c r="H264" s="560"/>
      <c r="I264" s="560"/>
      <c r="J264" s="560"/>
      <c r="K264" s="560"/>
      <c r="L264" s="560"/>
      <c r="M264" s="560"/>
      <c r="N264" s="560"/>
      <c r="O264" s="560"/>
      <c r="P264" s="560"/>
      <c r="Q264" s="560"/>
      <c r="R264" s="560"/>
      <c r="S264" s="560"/>
      <c r="T264" s="560"/>
      <c r="U264" s="560"/>
      <c r="V264" s="560"/>
      <c r="W264" s="560"/>
      <c r="X264" s="561"/>
      <c r="Y264" s="455"/>
      <c r="Z264" s="456"/>
      <c r="AA264" s="457"/>
    </row>
    <row r="265" spans="1:27" ht="11.25" customHeight="1" x14ac:dyDescent="0.15">
      <c r="A265" s="276"/>
      <c r="B265" s="483" t="s">
        <v>12</v>
      </c>
      <c r="C265" s="502" t="s">
        <v>228</v>
      </c>
      <c r="D265" s="556"/>
      <c r="E265" s="556"/>
      <c r="F265" s="556"/>
      <c r="G265" s="556"/>
      <c r="H265" s="556"/>
      <c r="I265" s="556"/>
      <c r="J265" s="556"/>
      <c r="K265" s="556"/>
      <c r="L265" s="556"/>
      <c r="M265" s="556"/>
      <c r="N265" s="556"/>
      <c r="O265" s="556"/>
      <c r="P265" s="556"/>
      <c r="Q265" s="556"/>
      <c r="R265" s="556"/>
      <c r="S265" s="556"/>
      <c r="T265" s="556"/>
      <c r="U265" s="556"/>
      <c r="V265" s="556"/>
      <c r="W265" s="556"/>
      <c r="X265" s="556"/>
      <c r="Y265" s="548"/>
      <c r="Z265" s="548"/>
      <c r="AA265" s="548"/>
    </row>
    <row r="266" spans="1:27" ht="11.25" customHeight="1" x14ac:dyDescent="0.15">
      <c r="A266" s="276"/>
      <c r="B266" s="483"/>
      <c r="C266" s="556"/>
      <c r="D266" s="556"/>
      <c r="E266" s="556"/>
      <c r="F266" s="556"/>
      <c r="G266" s="556"/>
      <c r="H266" s="556"/>
      <c r="I266" s="556"/>
      <c r="J266" s="556"/>
      <c r="K266" s="556"/>
      <c r="L266" s="556"/>
      <c r="M266" s="556"/>
      <c r="N266" s="556"/>
      <c r="O266" s="556"/>
      <c r="P266" s="556"/>
      <c r="Q266" s="556"/>
      <c r="R266" s="556"/>
      <c r="S266" s="556"/>
      <c r="T266" s="556"/>
      <c r="U266" s="556"/>
      <c r="V266" s="556"/>
      <c r="W266" s="556"/>
      <c r="X266" s="556"/>
      <c r="Y266" s="548"/>
      <c r="Z266" s="548"/>
      <c r="AA266" s="548"/>
    </row>
    <row r="267" spans="1:27" ht="11.25" customHeight="1" x14ac:dyDescent="0.15">
      <c r="A267" s="276"/>
      <c r="B267" s="419" t="s">
        <v>13</v>
      </c>
      <c r="C267" s="513" t="s">
        <v>47</v>
      </c>
      <c r="D267" s="514"/>
      <c r="E267" s="514"/>
      <c r="F267" s="514"/>
      <c r="G267" s="514"/>
      <c r="H267" s="514"/>
      <c r="I267" s="514"/>
      <c r="J267" s="514"/>
      <c r="K267" s="514"/>
      <c r="L267" s="514"/>
      <c r="M267" s="514"/>
      <c r="N267" s="514"/>
      <c r="O267" s="514"/>
      <c r="P267" s="514"/>
      <c r="Q267" s="514"/>
      <c r="R267" s="514"/>
      <c r="S267" s="514"/>
      <c r="T267" s="514"/>
      <c r="U267" s="514"/>
      <c r="V267" s="514"/>
      <c r="W267" s="514"/>
      <c r="X267" s="515"/>
      <c r="Y267" s="452"/>
      <c r="Z267" s="453"/>
      <c r="AA267" s="454"/>
    </row>
    <row r="268" spans="1:27" ht="11.25" customHeight="1" x14ac:dyDescent="0.15">
      <c r="A268" s="276"/>
      <c r="B268" s="420"/>
      <c r="C268" s="516"/>
      <c r="D268" s="517"/>
      <c r="E268" s="517"/>
      <c r="F268" s="517"/>
      <c r="G268" s="517"/>
      <c r="H268" s="517"/>
      <c r="I268" s="517"/>
      <c r="J268" s="517"/>
      <c r="K268" s="517"/>
      <c r="L268" s="517"/>
      <c r="M268" s="517"/>
      <c r="N268" s="517"/>
      <c r="O268" s="517"/>
      <c r="P268" s="517"/>
      <c r="Q268" s="517"/>
      <c r="R268" s="517"/>
      <c r="S268" s="517"/>
      <c r="T268" s="517"/>
      <c r="U268" s="517"/>
      <c r="V268" s="517"/>
      <c r="W268" s="517"/>
      <c r="X268" s="518"/>
      <c r="Y268" s="455"/>
      <c r="Z268" s="456"/>
      <c r="AA268" s="457"/>
    </row>
    <row r="269" spans="1:27" ht="11.25" customHeight="1" x14ac:dyDescent="0.15">
      <c r="A269" s="276"/>
      <c r="B269" s="483" t="s">
        <v>14</v>
      </c>
      <c r="C269" s="433" t="s">
        <v>161</v>
      </c>
      <c r="D269" s="434"/>
      <c r="E269" s="434"/>
      <c r="F269" s="434"/>
      <c r="G269" s="434"/>
      <c r="H269" s="434"/>
      <c r="I269" s="434"/>
      <c r="J269" s="434"/>
      <c r="K269" s="434"/>
      <c r="L269" s="434"/>
      <c r="M269" s="434"/>
      <c r="N269" s="434"/>
      <c r="O269" s="434"/>
      <c r="P269" s="434"/>
      <c r="Q269" s="434"/>
      <c r="R269" s="434"/>
      <c r="S269" s="434"/>
      <c r="T269" s="434"/>
      <c r="U269" s="434"/>
      <c r="V269" s="434"/>
      <c r="W269" s="434"/>
      <c r="X269" s="435"/>
      <c r="Y269" s="452"/>
      <c r="Z269" s="453"/>
      <c r="AA269" s="454"/>
    </row>
    <row r="270" spans="1:27" ht="11.25" customHeight="1" x14ac:dyDescent="0.15">
      <c r="A270" s="276"/>
      <c r="B270" s="483"/>
      <c r="C270" s="493"/>
      <c r="D270" s="555"/>
      <c r="E270" s="555"/>
      <c r="F270" s="555"/>
      <c r="G270" s="555"/>
      <c r="H270" s="555"/>
      <c r="I270" s="555"/>
      <c r="J270" s="555"/>
      <c r="K270" s="555"/>
      <c r="L270" s="555"/>
      <c r="M270" s="555"/>
      <c r="N270" s="555"/>
      <c r="O270" s="555"/>
      <c r="P270" s="555"/>
      <c r="Q270" s="555"/>
      <c r="R270" s="555"/>
      <c r="S270" s="555"/>
      <c r="T270" s="555"/>
      <c r="U270" s="555"/>
      <c r="V270" s="555"/>
      <c r="W270" s="555"/>
      <c r="X270" s="495"/>
      <c r="Y270" s="455"/>
      <c r="Z270" s="456"/>
      <c r="AA270" s="457"/>
    </row>
    <row r="271" spans="1:27" ht="12.75" customHeight="1" x14ac:dyDescent="0.15">
      <c r="A271" s="276"/>
      <c r="B271" s="292"/>
      <c r="C271" s="300"/>
      <c r="D271" s="294"/>
      <c r="E271" s="294"/>
      <c r="F271" s="294"/>
      <c r="G271" s="294"/>
      <c r="H271" s="294"/>
      <c r="I271" s="294"/>
      <c r="J271" s="295"/>
      <c r="K271" s="295"/>
      <c r="L271" s="295"/>
      <c r="M271" s="295"/>
      <c r="N271" s="295"/>
      <c r="O271" s="295"/>
      <c r="P271" s="295"/>
      <c r="Q271" s="295"/>
      <c r="R271" s="295"/>
      <c r="S271" s="244"/>
      <c r="T271" s="244"/>
      <c r="U271" s="244"/>
      <c r="V271" s="244"/>
      <c r="W271" s="244"/>
      <c r="X271" s="244"/>
      <c r="Y271" s="296"/>
      <c r="Z271" s="296"/>
      <c r="AA271" s="296"/>
    </row>
    <row r="272" spans="1:27" ht="18" customHeight="1" x14ac:dyDescent="0.15">
      <c r="A272" s="250" t="s">
        <v>850</v>
      </c>
      <c r="B272" s="301"/>
      <c r="C272" s="277"/>
      <c r="D272" s="277"/>
      <c r="E272" s="277"/>
      <c r="F272" s="277"/>
      <c r="G272" s="277"/>
      <c r="H272" s="277"/>
      <c r="I272" s="277"/>
      <c r="J272" s="238"/>
      <c r="K272" s="238"/>
      <c r="L272" s="238"/>
      <c r="M272" s="238"/>
      <c r="N272" s="238"/>
      <c r="O272" s="238"/>
      <c r="P272" s="238"/>
      <c r="Q272" s="238"/>
      <c r="R272" s="238"/>
      <c r="S272" s="239"/>
      <c r="T272" s="239"/>
      <c r="U272" s="239"/>
      <c r="V272" s="239"/>
      <c r="W272" s="239"/>
      <c r="X272" s="239"/>
      <c r="Y272" s="282"/>
      <c r="Z272" s="282"/>
      <c r="AA272" s="282"/>
    </row>
    <row r="273" spans="1:27" ht="15" customHeight="1" x14ac:dyDescent="0.15">
      <c r="A273" s="276"/>
      <c r="B273" s="419" t="s">
        <v>11</v>
      </c>
      <c r="C273" s="433" t="s">
        <v>162</v>
      </c>
      <c r="D273" s="557"/>
      <c r="E273" s="557"/>
      <c r="F273" s="557"/>
      <c r="G273" s="557"/>
      <c r="H273" s="557"/>
      <c r="I273" s="557"/>
      <c r="J273" s="557"/>
      <c r="K273" s="557"/>
      <c r="L273" s="557"/>
      <c r="M273" s="557"/>
      <c r="N273" s="557"/>
      <c r="O273" s="557"/>
      <c r="P273" s="557"/>
      <c r="Q273" s="557"/>
      <c r="R273" s="557"/>
      <c r="S273" s="557"/>
      <c r="T273" s="557"/>
      <c r="U273" s="557"/>
      <c r="V273" s="557"/>
      <c r="W273" s="557"/>
      <c r="X273" s="558"/>
      <c r="Y273" s="452"/>
      <c r="Z273" s="453"/>
      <c r="AA273" s="454"/>
    </row>
    <row r="274" spans="1:27" ht="15" customHeight="1" x14ac:dyDescent="0.15">
      <c r="A274" s="276"/>
      <c r="B274" s="445"/>
      <c r="C274" s="559"/>
      <c r="D274" s="592"/>
      <c r="E274" s="592"/>
      <c r="F274" s="592"/>
      <c r="G274" s="592"/>
      <c r="H274" s="592"/>
      <c r="I274" s="592"/>
      <c r="J274" s="592"/>
      <c r="K274" s="592"/>
      <c r="L274" s="592"/>
      <c r="M274" s="592"/>
      <c r="N274" s="592"/>
      <c r="O274" s="592"/>
      <c r="P274" s="592"/>
      <c r="Q274" s="592"/>
      <c r="R274" s="592"/>
      <c r="S274" s="592"/>
      <c r="T274" s="592"/>
      <c r="U274" s="592"/>
      <c r="V274" s="592"/>
      <c r="W274" s="592"/>
      <c r="X274" s="561"/>
      <c r="Y274" s="455"/>
      <c r="Z274" s="456"/>
      <c r="AA274" s="457"/>
    </row>
    <row r="275" spans="1:27" s="218" customFormat="1" ht="13.5" customHeight="1" x14ac:dyDescent="0.15">
      <c r="A275" s="277"/>
      <c r="B275" s="445"/>
      <c r="C275" s="302">
        <v>1</v>
      </c>
      <c r="D275" s="303" t="s">
        <v>85</v>
      </c>
      <c r="E275" s="271"/>
      <c r="F275" s="271"/>
      <c r="G275" s="271"/>
      <c r="H275" s="271"/>
      <c r="I275" s="271"/>
      <c r="J275" s="304"/>
      <c r="K275" s="304"/>
      <c r="L275" s="304"/>
      <c r="M275" s="304"/>
      <c r="N275" s="304"/>
      <c r="O275" s="304"/>
      <c r="P275" s="304"/>
      <c r="Q275" s="304"/>
      <c r="R275" s="304"/>
      <c r="S275" s="303"/>
      <c r="T275" s="303"/>
      <c r="U275" s="303"/>
      <c r="V275" s="303"/>
      <c r="W275" s="303"/>
      <c r="X275" s="305"/>
      <c r="Y275" s="455"/>
      <c r="Z275" s="456"/>
      <c r="AA275" s="457"/>
    </row>
    <row r="276" spans="1:27" s="218" customFormat="1" ht="13.5" customHeight="1" x14ac:dyDescent="0.15">
      <c r="A276" s="277"/>
      <c r="B276" s="445"/>
      <c r="C276" s="302">
        <v>2</v>
      </c>
      <c r="D276" s="303" t="s">
        <v>86</v>
      </c>
      <c r="E276" s="271"/>
      <c r="F276" s="271"/>
      <c r="G276" s="271"/>
      <c r="H276" s="271"/>
      <c r="I276" s="271"/>
      <c r="J276" s="304"/>
      <c r="K276" s="304"/>
      <c r="L276" s="304"/>
      <c r="M276" s="304"/>
      <c r="N276" s="304"/>
      <c r="O276" s="304"/>
      <c r="P276" s="304"/>
      <c r="Q276" s="304"/>
      <c r="R276" s="304"/>
      <c r="S276" s="303"/>
      <c r="T276" s="303"/>
      <c r="U276" s="303"/>
      <c r="V276" s="303"/>
      <c r="W276" s="303"/>
      <c r="X276" s="305"/>
      <c r="Y276" s="455"/>
      <c r="Z276" s="456"/>
      <c r="AA276" s="457"/>
    </row>
    <row r="277" spans="1:27" s="218" customFormat="1" ht="13.5" customHeight="1" x14ac:dyDescent="0.15">
      <c r="A277" s="306"/>
      <c r="B277" s="445"/>
      <c r="C277" s="302">
        <v>3</v>
      </c>
      <c r="D277" s="303" t="s">
        <v>87</v>
      </c>
      <c r="E277" s="303"/>
      <c r="F277" s="303"/>
      <c r="G277" s="303"/>
      <c r="H277" s="303"/>
      <c r="I277" s="303"/>
      <c r="J277" s="303"/>
      <c r="K277" s="303"/>
      <c r="L277" s="303"/>
      <c r="M277" s="303"/>
      <c r="N277" s="303"/>
      <c r="O277" s="303"/>
      <c r="P277" s="303"/>
      <c r="Q277" s="303"/>
      <c r="R277" s="303"/>
      <c r="S277" s="303"/>
      <c r="T277" s="303"/>
      <c r="U277" s="303"/>
      <c r="V277" s="303"/>
      <c r="W277" s="303"/>
      <c r="X277" s="305"/>
      <c r="Y277" s="455"/>
      <c r="Z277" s="456"/>
      <c r="AA277" s="457"/>
    </row>
    <row r="278" spans="1:27" s="218" customFormat="1" ht="13.5" customHeight="1" x14ac:dyDescent="0.15">
      <c r="A278" s="306"/>
      <c r="B278" s="445"/>
      <c r="C278" s="302">
        <v>4</v>
      </c>
      <c r="D278" s="589" t="s">
        <v>226</v>
      </c>
      <c r="E278" s="589"/>
      <c r="F278" s="589"/>
      <c r="G278" s="589"/>
      <c r="H278" s="589"/>
      <c r="I278" s="589"/>
      <c r="J278" s="589"/>
      <c r="K278" s="589"/>
      <c r="L278" s="589"/>
      <c r="M278" s="589"/>
      <c r="N278" s="589"/>
      <c r="O278" s="589"/>
      <c r="P278" s="589"/>
      <c r="Q278" s="589"/>
      <c r="R278" s="589"/>
      <c r="S278" s="589"/>
      <c r="T278" s="589"/>
      <c r="U278" s="589"/>
      <c r="V278" s="589"/>
      <c r="W278" s="589"/>
      <c r="X278" s="590"/>
      <c r="Y278" s="455"/>
      <c r="Z278" s="456"/>
      <c r="AA278" s="457"/>
    </row>
    <row r="279" spans="1:27" s="218" customFormat="1" ht="13.5" customHeight="1" x14ac:dyDescent="0.15">
      <c r="A279" s="306"/>
      <c r="B279" s="445"/>
      <c r="C279" s="302">
        <v>5</v>
      </c>
      <c r="D279" s="303" t="s">
        <v>88</v>
      </c>
      <c r="E279" s="303"/>
      <c r="F279" s="303"/>
      <c r="G279" s="303"/>
      <c r="H279" s="303"/>
      <c r="I279" s="303"/>
      <c r="J279" s="303"/>
      <c r="K279" s="303"/>
      <c r="L279" s="303"/>
      <c r="M279" s="303"/>
      <c r="N279" s="303"/>
      <c r="O279" s="303"/>
      <c r="P279" s="303"/>
      <c r="Q279" s="303"/>
      <c r="R279" s="303"/>
      <c r="S279" s="303"/>
      <c r="T279" s="303"/>
      <c r="U279" s="303"/>
      <c r="V279" s="303"/>
      <c r="W279" s="303"/>
      <c r="X279" s="305"/>
      <c r="Y279" s="455"/>
      <c r="Z279" s="456"/>
      <c r="AA279" s="457"/>
    </row>
    <row r="280" spans="1:27" s="218" customFormat="1" ht="13.5" customHeight="1" x14ac:dyDescent="0.15">
      <c r="A280" s="306"/>
      <c r="B280" s="445"/>
      <c r="C280" s="302">
        <v>6</v>
      </c>
      <c r="D280" s="303" t="s">
        <v>89</v>
      </c>
      <c r="E280" s="303"/>
      <c r="F280" s="303"/>
      <c r="G280" s="303"/>
      <c r="H280" s="303"/>
      <c r="I280" s="303"/>
      <c r="J280" s="303"/>
      <c r="K280" s="303"/>
      <c r="L280" s="303"/>
      <c r="M280" s="303"/>
      <c r="N280" s="303"/>
      <c r="O280" s="303"/>
      <c r="P280" s="303"/>
      <c r="Q280" s="303"/>
      <c r="R280" s="303"/>
      <c r="S280" s="303"/>
      <c r="T280" s="303"/>
      <c r="U280" s="303"/>
      <c r="V280" s="303"/>
      <c r="W280" s="303"/>
      <c r="X280" s="305"/>
      <c r="Y280" s="455"/>
      <c r="Z280" s="456"/>
      <c r="AA280" s="457"/>
    </row>
    <row r="281" spans="1:27" s="218" customFormat="1" ht="13.5" customHeight="1" x14ac:dyDescent="0.15">
      <c r="A281" s="306"/>
      <c r="B281" s="445"/>
      <c r="C281" s="302">
        <v>7</v>
      </c>
      <c r="D281" s="303" t="s">
        <v>90</v>
      </c>
      <c r="E281" s="303"/>
      <c r="F281" s="303"/>
      <c r="G281" s="303"/>
      <c r="H281" s="303"/>
      <c r="I281" s="303"/>
      <c r="J281" s="303"/>
      <c r="K281" s="303"/>
      <c r="L281" s="303"/>
      <c r="M281" s="303"/>
      <c r="N281" s="303"/>
      <c r="O281" s="303"/>
      <c r="P281" s="303"/>
      <c r="Q281" s="303"/>
      <c r="R281" s="303"/>
      <c r="S281" s="303"/>
      <c r="T281" s="303"/>
      <c r="U281" s="303"/>
      <c r="V281" s="303"/>
      <c r="W281" s="303"/>
      <c r="X281" s="305"/>
      <c r="Y281" s="455"/>
      <c r="Z281" s="456"/>
      <c r="AA281" s="457"/>
    </row>
    <row r="282" spans="1:27" s="218" customFormat="1" ht="13.5" customHeight="1" x14ac:dyDescent="0.15">
      <c r="A282" s="306"/>
      <c r="B282" s="445"/>
      <c r="C282" s="302">
        <v>8</v>
      </c>
      <c r="D282" s="303" t="s">
        <v>283</v>
      </c>
      <c r="E282" s="303"/>
      <c r="F282" s="303"/>
      <c r="G282" s="303"/>
      <c r="H282" s="303"/>
      <c r="I282" s="303"/>
      <c r="J282" s="303"/>
      <c r="K282" s="303"/>
      <c r="L282" s="303"/>
      <c r="M282" s="303"/>
      <c r="N282" s="303"/>
      <c r="O282" s="303"/>
      <c r="P282" s="303"/>
      <c r="Q282" s="303"/>
      <c r="R282" s="303"/>
      <c r="S282" s="303"/>
      <c r="T282" s="303"/>
      <c r="U282" s="303"/>
      <c r="V282" s="303"/>
      <c r="W282" s="303"/>
      <c r="X282" s="305"/>
      <c r="Y282" s="455"/>
      <c r="Z282" s="456"/>
      <c r="AA282" s="457"/>
    </row>
    <row r="283" spans="1:27" s="218" customFormat="1" ht="13.5" customHeight="1" x14ac:dyDescent="0.15">
      <c r="A283" s="306"/>
      <c r="B283" s="445"/>
      <c r="C283" s="302">
        <v>9</v>
      </c>
      <c r="D283" s="304" t="s">
        <v>91</v>
      </c>
      <c r="E283" s="303"/>
      <c r="F283" s="303"/>
      <c r="G283" s="303"/>
      <c r="H283" s="303"/>
      <c r="I283" s="303"/>
      <c r="J283" s="303"/>
      <c r="K283" s="303"/>
      <c r="L283" s="303"/>
      <c r="M283" s="303"/>
      <c r="N283" s="303"/>
      <c r="O283" s="303"/>
      <c r="P283" s="303"/>
      <c r="Q283" s="303"/>
      <c r="R283" s="303"/>
      <c r="S283" s="303"/>
      <c r="T283" s="303"/>
      <c r="U283" s="303"/>
      <c r="V283" s="303"/>
      <c r="W283" s="303"/>
      <c r="X283" s="305"/>
      <c r="Y283" s="455"/>
      <c r="Z283" s="456"/>
      <c r="AA283" s="457"/>
    </row>
    <row r="284" spans="1:27" s="218" customFormat="1" ht="13.5" customHeight="1" x14ac:dyDescent="0.15">
      <c r="A284" s="306"/>
      <c r="B284" s="445"/>
      <c r="C284" s="302">
        <v>10</v>
      </c>
      <c r="D284" s="304" t="s">
        <v>92</v>
      </c>
      <c r="E284" s="303"/>
      <c r="F284" s="303"/>
      <c r="G284" s="303"/>
      <c r="H284" s="303"/>
      <c r="I284" s="303"/>
      <c r="J284" s="303"/>
      <c r="K284" s="303"/>
      <c r="L284" s="303"/>
      <c r="M284" s="303"/>
      <c r="N284" s="303"/>
      <c r="O284" s="303"/>
      <c r="P284" s="303"/>
      <c r="Q284" s="303"/>
      <c r="R284" s="303"/>
      <c r="S284" s="303"/>
      <c r="T284" s="303"/>
      <c r="U284" s="303"/>
      <c r="V284" s="303"/>
      <c r="W284" s="303"/>
      <c r="X284" s="305"/>
      <c r="Y284" s="455"/>
      <c r="Z284" s="456"/>
      <c r="AA284" s="457"/>
    </row>
    <row r="285" spans="1:27" s="218" customFormat="1" ht="13.5" customHeight="1" x14ac:dyDescent="0.15">
      <c r="A285" s="306"/>
      <c r="B285" s="445"/>
      <c r="C285" s="302">
        <v>11</v>
      </c>
      <c r="D285" s="304" t="s">
        <v>93</v>
      </c>
      <c r="E285" s="303"/>
      <c r="F285" s="303"/>
      <c r="G285" s="303"/>
      <c r="H285" s="303"/>
      <c r="I285" s="303"/>
      <c r="J285" s="303"/>
      <c r="K285" s="303"/>
      <c r="L285" s="303"/>
      <c r="M285" s="303"/>
      <c r="N285" s="303"/>
      <c r="O285" s="303"/>
      <c r="P285" s="303"/>
      <c r="Q285" s="303"/>
      <c r="R285" s="303"/>
      <c r="S285" s="303"/>
      <c r="T285" s="303"/>
      <c r="U285" s="303"/>
      <c r="V285" s="303"/>
      <c r="W285" s="303"/>
      <c r="X285" s="305"/>
      <c r="Y285" s="455"/>
      <c r="Z285" s="456"/>
      <c r="AA285" s="457"/>
    </row>
    <row r="286" spans="1:27" s="218" customFormat="1" ht="13.5" customHeight="1" x14ac:dyDescent="0.15">
      <c r="A286" s="306"/>
      <c r="B286" s="445"/>
      <c r="C286" s="302">
        <v>12</v>
      </c>
      <c r="D286" s="304" t="s">
        <v>94</v>
      </c>
      <c r="E286" s="303"/>
      <c r="F286" s="303"/>
      <c r="G286" s="303"/>
      <c r="H286" s="303"/>
      <c r="I286" s="303"/>
      <c r="J286" s="303"/>
      <c r="K286" s="303"/>
      <c r="L286" s="303"/>
      <c r="M286" s="303"/>
      <c r="N286" s="303"/>
      <c r="O286" s="303"/>
      <c r="P286" s="303"/>
      <c r="Q286" s="303"/>
      <c r="R286" s="303"/>
      <c r="S286" s="303"/>
      <c r="T286" s="303"/>
      <c r="U286" s="303"/>
      <c r="V286" s="303"/>
      <c r="W286" s="303"/>
      <c r="X286" s="305"/>
      <c r="Y286" s="455"/>
      <c r="Z286" s="456"/>
      <c r="AA286" s="457"/>
    </row>
    <row r="287" spans="1:27" s="218" customFormat="1" ht="13.5" customHeight="1" x14ac:dyDescent="0.15">
      <c r="A287" s="306"/>
      <c r="B287" s="420"/>
      <c r="C287" s="307">
        <v>13</v>
      </c>
      <c r="D287" s="308" t="s">
        <v>95</v>
      </c>
      <c r="E287" s="308"/>
      <c r="F287" s="308"/>
      <c r="G287" s="308"/>
      <c r="H287" s="308"/>
      <c r="I287" s="308"/>
      <c r="J287" s="308"/>
      <c r="K287" s="308"/>
      <c r="L287" s="308"/>
      <c r="M287" s="308"/>
      <c r="N287" s="308"/>
      <c r="O287" s="308"/>
      <c r="P287" s="308"/>
      <c r="Q287" s="308"/>
      <c r="R287" s="308"/>
      <c r="S287" s="308"/>
      <c r="T287" s="308"/>
      <c r="U287" s="308"/>
      <c r="V287" s="308"/>
      <c r="W287" s="308"/>
      <c r="X287" s="309"/>
      <c r="Y287" s="458"/>
      <c r="Z287" s="459"/>
      <c r="AA287" s="460"/>
    </row>
    <row r="288" spans="1:27" ht="12.95" customHeight="1" x14ac:dyDescent="0.15">
      <c r="A288" s="287"/>
      <c r="B288" s="287"/>
      <c r="C288" s="239"/>
      <c r="D288" s="239"/>
      <c r="E288" s="239"/>
      <c r="F288" s="239"/>
      <c r="G288" s="239"/>
      <c r="H288" s="239"/>
      <c r="I288" s="239"/>
      <c r="J288" s="239"/>
      <c r="K288" s="239"/>
      <c r="L288" s="239"/>
      <c r="M288" s="239"/>
      <c r="N288" s="239"/>
      <c r="O288" s="239"/>
      <c r="P288" s="239"/>
      <c r="Q288" s="239"/>
      <c r="R288" s="239"/>
      <c r="S288" s="239"/>
      <c r="T288" s="239"/>
      <c r="U288" s="239"/>
      <c r="V288" s="239"/>
      <c r="W288" s="239"/>
      <c r="X288" s="239"/>
      <c r="Y288" s="282"/>
      <c r="Z288" s="282"/>
      <c r="AA288" s="282"/>
    </row>
    <row r="289" spans="1:27" ht="18" customHeight="1" x14ac:dyDescent="0.15">
      <c r="A289" s="250" t="s">
        <v>851</v>
      </c>
      <c r="B289" s="250"/>
      <c r="C289" s="277"/>
      <c r="D289" s="277"/>
      <c r="E289" s="277"/>
      <c r="F289" s="277"/>
      <c r="G289" s="277"/>
      <c r="H289" s="277"/>
      <c r="I289" s="277"/>
      <c r="J289" s="238"/>
      <c r="K289" s="238"/>
      <c r="L289" s="238"/>
      <c r="M289" s="238"/>
      <c r="N289" s="238"/>
      <c r="O289" s="238"/>
      <c r="P289" s="238"/>
      <c r="Q289" s="238"/>
      <c r="R289" s="238"/>
      <c r="S289" s="239"/>
      <c r="T289" s="239"/>
      <c r="U289" s="239"/>
      <c r="V289" s="239"/>
      <c r="W289" s="239"/>
      <c r="X289" s="239"/>
      <c r="Y289" s="282"/>
      <c r="Z289" s="282"/>
      <c r="AA289" s="282"/>
    </row>
    <row r="290" spans="1:27" ht="15" customHeight="1" x14ac:dyDescent="0.15">
      <c r="A290" s="276"/>
      <c r="B290" s="483" t="s">
        <v>11</v>
      </c>
      <c r="C290" s="433" t="s">
        <v>24</v>
      </c>
      <c r="D290" s="434"/>
      <c r="E290" s="434"/>
      <c r="F290" s="434"/>
      <c r="G290" s="434"/>
      <c r="H290" s="434"/>
      <c r="I290" s="434"/>
      <c r="J290" s="434"/>
      <c r="K290" s="434"/>
      <c r="L290" s="434"/>
      <c r="M290" s="434"/>
      <c r="N290" s="434"/>
      <c r="O290" s="434"/>
      <c r="P290" s="434"/>
      <c r="Q290" s="434"/>
      <c r="R290" s="434"/>
      <c r="S290" s="434"/>
      <c r="T290" s="434"/>
      <c r="U290" s="434"/>
      <c r="V290" s="434"/>
      <c r="W290" s="434"/>
      <c r="X290" s="435"/>
      <c r="Y290" s="452"/>
      <c r="Z290" s="453"/>
      <c r="AA290" s="454"/>
    </row>
    <row r="291" spans="1:27" ht="15" customHeight="1" x14ac:dyDescent="0.15">
      <c r="A291" s="276"/>
      <c r="B291" s="483"/>
      <c r="C291" s="436"/>
      <c r="D291" s="437"/>
      <c r="E291" s="437"/>
      <c r="F291" s="437"/>
      <c r="G291" s="437"/>
      <c r="H291" s="437"/>
      <c r="I291" s="437"/>
      <c r="J291" s="437"/>
      <c r="K291" s="437"/>
      <c r="L291" s="437"/>
      <c r="M291" s="437"/>
      <c r="N291" s="437"/>
      <c r="O291" s="437"/>
      <c r="P291" s="437"/>
      <c r="Q291" s="437"/>
      <c r="R291" s="437"/>
      <c r="S291" s="437"/>
      <c r="T291" s="437"/>
      <c r="U291" s="437"/>
      <c r="V291" s="437"/>
      <c r="W291" s="437"/>
      <c r="X291" s="438"/>
      <c r="Y291" s="455"/>
      <c r="Z291" s="456"/>
      <c r="AA291" s="457"/>
    </row>
    <row r="292" spans="1:27" ht="11.25" customHeight="1" x14ac:dyDescent="0.15">
      <c r="A292" s="276"/>
      <c r="B292" s="483" t="s">
        <v>12</v>
      </c>
      <c r="C292" s="591" t="s">
        <v>48</v>
      </c>
      <c r="D292" s="591"/>
      <c r="E292" s="591"/>
      <c r="F292" s="591"/>
      <c r="G292" s="591"/>
      <c r="H292" s="591"/>
      <c r="I292" s="591"/>
      <c r="J292" s="591"/>
      <c r="K292" s="591"/>
      <c r="L292" s="591"/>
      <c r="M292" s="591"/>
      <c r="N292" s="591"/>
      <c r="O292" s="591"/>
      <c r="P292" s="591"/>
      <c r="Q292" s="591"/>
      <c r="R292" s="591"/>
      <c r="S292" s="591"/>
      <c r="T292" s="591"/>
      <c r="U292" s="591"/>
      <c r="V292" s="591"/>
      <c r="W292" s="591"/>
      <c r="X292" s="591"/>
      <c r="Y292" s="548"/>
      <c r="Z292" s="548"/>
      <c r="AA292" s="548"/>
    </row>
    <row r="293" spans="1:27" ht="11.25" customHeight="1" x14ac:dyDescent="0.15">
      <c r="A293" s="276"/>
      <c r="B293" s="483"/>
      <c r="C293" s="591"/>
      <c r="D293" s="591"/>
      <c r="E293" s="591"/>
      <c r="F293" s="591"/>
      <c r="G293" s="591"/>
      <c r="H293" s="591"/>
      <c r="I293" s="591"/>
      <c r="J293" s="591"/>
      <c r="K293" s="591"/>
      <c r="L293" s="591"/>
      <c r="M293" s="591"/>
      <c r="N293" s="591"/>
      <c r="O293" s="591"/>
      <c r="P293" s="591"/>
      <c r="Q293" s="591"/>
      <c r="R293" s="591"/>
      <c r="S293" s="591"/>
      <c r="T293" s="591"/>
      <c r="U293" s="591"/>
      <c r="V293" s="591"/>
      <c r="W293" s="591"/>
      <c r="X293" s="591"/>
      <c r="Y293" s="548"/>
      <c r="Z293" s="548"/>
      <c r="AA293" s="548"/>
    </row>
    <row r="294" spans="1:27" ht="15" customHeight="1" x14ac:dyDescent="0.15">
      <c r="A294" s="276"/>
      <c r="B294" s="483" t="s">
        <v>13</v>
      </c>
      <c r="C294" s="433" t="s">
        <v>23</v>
      </c>
      <c r="D294" s="434"/>
      <c r="E294" s="434"/>
      <c r="F294" s="434"/>
      <c r="G294" s="434"/>
      <c r="H294" s="434"/>
      <c r="I294" s="434"/>
      <c r="J294" s="434"/>
      <c r="K294" s="434"/>
      <c r="L294" s="434"/>
      <c r="M294" s="434"/>
      <c r="N294" s="434"/>
      <c r="O294" s="434"/>
      <c r="P294" s="434"/>
      <c r="Q294" s="434"/>
      <c r="R294" s="434"/>
      <c r="S294" s="434"/>
      <c r="T294" s="434"/>
      <c r="U294" s="434"/>
      <c r="V294" s="434"/>
      <c r="W294" s="434"/>
      <c r="X294" s="435"/>
      <c r="Y294" s="452"/>
      <c r="Z294" s="453"/>
      <c r="AA294" s="454"/>
    </row>
    <row r="295" spans="1:27" ht="15" customHeight="1" x14ac:dyDescent="0.15">
      <c r="A295" s="276"/>
      <c r="B295" s="483"/>
      <c r="C295" s="493"/>
      <c r="D295" s="555"/>
      <c r="E295" s="555"/>
      <c r="F295" s="555"/>
      <c r="G295" s="555"/>
      <c r="H295" s="555"/>
      <c r="I295" s="555"/>
      <c r="J295" s="555"/>
      <c r="K295" s="555"/>
      <c r="L295" s="555"/>
      <c r="M295" s="555"/>
      <c r="N295" s="555"/>
      <c r="O295" s="555"/>
      <c r="P295" s="555"/>
      <c r="Q295" s="555"/>
      <c r="R295" s="555"/>
      <c r="S295" s="555"/>
      <c r="T295" s="555"/>
      <c r="U295" s="555"/>
      <c r="V295" s="555"/>
      <c r="W295" s="555"/>
      <c r="X295" s="495"/>
      <c r="Y295" s="455"/>
      <c r="Z295" s="456"/>
      <c r="AA295" s="457"/>
    </row>
    <row r="296" spans="1:27" ht="15" customHeight="1" x14ac:dyDescent="0.15">
      <c r="A296" s="276"/>
      <c r="B296" s="483" t="s">
        <v>14</v>
      </c>
      <c r="C296" s="433" t="s">
        <v>163</v>
      </c>
      <c r="D296" s="434"/>
      <c r="E296" s="434"/>
      <c r="F296" s="434"/>
      <c r="G296" s="434"/>
      <c r="H296" s="434"/>
      <c r="I296" s="434"/>
      <c r="J296" s="434"/>
      <c r="K296" s="434"/>
      <c r="L296" s="434"/>
      <c r="M296" s="434"/>
      <c r="N296" s="434"/>
      <c r="O296" s="434"/>
      <c r="P296" s="434"/>
      <c r="Q296" s="434"/>
      <c r="R296" s="434"/>
      <c r="S296" s="434"/>
      <c r="T296" s="434"/>
      <c r="U296" s="434"/>
      <c r="V296" s="434"/>
      <c r="W296" s="434"/>
      <c r="X296" s="435"/>
      <c r="Y296" s="452"/>
      <c r="Z296" s="453"/>
      <c r="AA296" s="454"/>
    </row>
    <row r="297" spans="1:27" ht="15" customHeight="1" x14ac:dyDescent="0.15">
      <c r="A297" s="276"/>
      <c r="B297" s="483"/>
      <c r="C297" s="493"/>
      <c r="D297" s="555"/>
      <c r="E297" s="555"/>
      <c r="F297" s="555"/>
      <c r="G297" s="555"/>
      <c r="H297" s="555"/>
      <c r="I297" s="555"/>
      <c r="J297" s="555"/>
      <c r="K297" s="555"/>
      <c r="L297" s="555"/>
      <c r="M297" s="555"/>
      <c r="N297" s="555"/>
      <c r="O297" s="555"/>
      <c r="P297" s="555"/>
      <c r="Q297" s="555"/>
      <c r="R297" s="555"/>
      <c r="S297" s="555"/>
      <c r="T297" s="555"/>
      <c r="U297" s="555"/>
      <c r="V297" s="555"/>
      <c r="W297" s="555"/>
      <c r="X297" s="495"/>
      <c r="Y297" s="455"/>
      <c r="Z297" s="456"/>
      <c r="AA297" s="457"/>
    </row>
    <row r="298" spans="1:27" ht="29.25" customHeight="1" x14ac:dyDescent="0.15">
      <c r="A298" s="276"/>
      <c r="B298" s="483" t="s">
        <v>15</v>
      </c>
      <c r="C298" s="433" t="s">
        <v>164</v>
      </c>
      <c r="D298" s="434"/>
      <c r="E298" s="434"/>
      <c r="F298" s="434"/>
      <c r="G298" s="434"/>
      <c r="H298" s="434"/>
      <c r="I298" s="434"/>
      <c r="J298" s="434"/>
      <c r="K298" s="434"/>
      <c r="L298" s="434"/>
      <c r="M298" s="434"/>
      <c r="N298" s="434"/>
      <c r="O298" s="434"/>
      <c r="P298" s="434"/>
      <c r="Q298" s="434"/>
      <c r="R298" s="434"/>
      <c r="S298" s="434"/>
      <c r="T298" s="434"/>
      <c r="U298" s="434"/>
      <c r="V298" s="434"/>
      <c r="W298" s="434"/>
      <c r="X298" s="435"/>
      <c r="Y298" s="452"/>
      <c r="Z298" s="453"/>
      <c r="AA298" s="454"/>
    </row>
    <row r="299" spans="1:27" ht="30" customHeight="1" x14ac:dyDescent="0.15">
      <c r="A299" s="276"/>
      <c r="B299" s="483"/>
      <c r="C299" s="493"/>
      <c r="D299" s="555"/>
      <c r="E299" s="555"/>
      <c r="F299" s="555"/>
      <c r="G299" s="555"/>
      <c r="H299" s="555"/>
      <c r="I299" s="555"/>
      <c r="J299" s="555"/>
      <c r="K299" s="555"/>
      <c r="L299" s="555"/>
      <c r="M299" s="555"/>
      <c r="N299" s="555"/>
      <c r="O299" s="555"/>
      <c r="P299" s="555"/>
      <c r="Q299" s="555"/>
      <c r="R299" s="555"/>
      <c r="S299" s="555"/>
      <c r="T299" s="555"/>
      <c r="U299" s="555"/>
      <c r="V299" s="555"/>
      <c r="W299" s="555"/>
      <c r="X299" s="495"/>
      <c r="Y299" s="455"/>
      <c r="Z299" s="456"/>
      <c r="AA299" s="457"/>
    </row>
    <row r="300" spans="1:27" ht="11.25" customHeight="1" x14ac:dyDescent="0.15">
      <c r="A300" s="276"/>
      <c r="B300" s="483" t="s">
        <v>16</v>
      </c>
      <c r="C300" s="433" t="s">
        <v>165</v>
      </c>
      <c r="D300" s="434"/>
      <c r="E300" s="434"/>
      <c r="F300" s="434"/>
      <c r="G300" s="434"/>
      <c r="H300" s="434"/>
      <c r="I300" s="434"/>
      <c r="J300" s="434"/>
      <c r="K300" s="434"/>
      <c r="L300" s="434"/>
      <c r="M300" s="434"/>
      <c r="N300" s="434"/>
      <c r="O300" s="434"/>
      <c r="P300" s="434"/>
      <c r="Q300" s="434"/>
      <c r="R300" s="434"/>
      <c r="S300" s="434"/>
      <c r="T300" s="434"/>
      <c r="U300" s="434"/>
      <c r="V300" s="434"/>
      <c r="W300" s="434"/>
      <c r="X300" s="435"/>
      <c r="Y300" s="452"/>
      <c r="Z300" s="453"/>
      <c r="AA300" s="454"/>
    </row>
    <row r="301" spans="1:27" ht="11.25" customHeight="1" x14ac:dyDescent="0.15">
      <c r="A301" s="276"/>
      <c r="B301" s="483"/>
      <c r="C301" s="436"/>
      <c r="D301" s="437"/>
      <c r="E301" s="437"/>
      <c r="F301" s="437"/>
      <c r="G301" s="437"/>
      <c r="H301" s="437"/>
      <c r="I301" s="437"/>
      <c r="J301" s="437"/>
      <c r="K301" s="437"/>
      <c r="L301" s="437"/>
      <c r="M301" s="437"/>
      <c r="N301" s="437"/>
      <c r="O301" s="437"/>
      <c r="P301" s="437"/>
      <c r="Q301" s="437"/>
      <c r="R301" s="437"/>
      <c r="S301" s="437"/>
      <c r="T301" s="437"/>
      <c r="U301" s="437"/>
      <c r="V301" s="437"/>
      <c r="W301" s="437"/>
      <c r="X301" s="438"/>
      <c r="Y301" s="458"/>
      <c r="Z301" s="459"/>
      <c r="AA301" s="460"/>
    </row>
    <row r="302" spans="1:27" ht="28.5" customHeight="1" x14ac:dyDescent="0.15">
      <c r="A302" s="276"/>
      <c r="B302" s="419" t="s">
        <v>210</v>
      </c>
      <c r="C302" s="433" t="s">
        <v>284</v>
      </c>
      <c r="D302" s="434"/>
      <c r="E302" s="434"/>
      <c r="F302" s="434"/>
      <c r="G302" s="434"/>
      <c r="H302" s="434"/>
      <c r="I302" s="434"/>
      <c r="J302" s="434"/>
      <c r="K302" s="434"/>
      <c r="L302" s="434"/>
      <c r="M302" s="434"/>
      <c r="N302" s="434"/>
      <c r="O302" s="434"/>
      <c r="P302" s="434"/>
      <c r="Q302" s="434"/>
      <c r="R302" s="434"/>
      <c r="S302" s="434"/>
      <c r="T302" s="434"/>
      <c r="U302" s="434"/>
      <c r="V302" s="434"/>
      <c r="W302" s="434"/>
      <c r="X302" s="435"/>
      <c r="Y302" s="452"/>
      <c r="Z302" s="453"/>
      <c r="AA302" s="454"/>
    </row>
    <row r="303" spans="1:27" ht="28.5" customHeight="1" x14ac:dyDescent="0.15">
      <c r="A303" s="276"/>
      <c r="B303" s="420"/>
      <c r="C303" s="436"/>
      <c r="D303" s="437"/>
      <c r="E303" s="437"/>
      <c r="F303" s="437"/>
      <c r="G303" s="437"/>
      <c r="H303" s="437"/>
      <c r="I303" s="437"/>
      <c r="J303" s="437"/>
      <c r="K303" s="437"/>
      <c r="L303" s="437"/>
      <c r="M303" s="437"/>
      <c r="N303" s="437"/>
      <c r="O303" s="437"/>
      <c r="P303" s="437"/>
      <c r="Q303" s="437"/>
      <c r="R303" s="437"/>
      <c r="S303" s="437"/>
      <c r="T303" s="437"/>
      <c r="U303" s="437"/>
      <c r="V303" s="437"/>
      <c r="W303" s="437"/>
      <c r="X303" s="438"/>
      <c r="Y303" s="458"/>
      <c r="Z303" s="459"/>
      <c r="AA303" s="460"/>
    </row>
    <row r="304" spans="1:27" ht="12" customHeight="1" x14ac:dyDescent="0.15">
      <c r="A304" s="276"/>
      <c r="B304" s="247"/>
      <c r="C304" s="310"/>
      <c r="D304" s="310"/>
      <c r="E304" s="310"/>
      <c r="F304" s="310"/>
      <c r="G304" s="310"/>
      <c r="H304" s="310"/>
      <c r="I304" s="310"/>
      <c r="J304" s="310"/>
      <c r="K304" s="310"/>
      <c r="L304" s="310"/>
      <c r="M304" s="310"/>
      <c r="N304" s="310"/>
      <c r="O304" s="310"/>
      <c r="P304" s="310"/>
      <c r="Q304" s="310"/>
      <c r="R304" s="310"/>
      <c r="S304" s="310"/>
      <c r="T304" s="310"/>
      <c r="U304" s="310"/>
      <c r="V304" s="310"/>
      <c r="W304" s="310"/>
      <c r="X304" s="310"/>
      <c r="Y304" s="280"/>
      <c r="Z304" s="280"/>
      <c r="AA304" s="280"/>
    </row>
    <row r="305" spans="1:27" ht="17.25" customHeight="1" x14ac:dyDescent="0.15">
      <c r="A305" s="563" t="s">
        <v>285</v>
      </c>
      <c r="B305" s="563"/>
      <c r="C305" s="563"/>
      <c r="D305" s="563"/>
      <c r="E305" s="563"/>
      <c r="F305" s="563"/>
      <c r="G305" s="563"/>
      <c r="H305" s="563"/>
      <c r="I305" s="563"/>
      <c r="J305" s="563"/>
      <c r="K305" s="310"/>
      <c r="L305" s="310"/>
      <c r="M305" s="310"/>
      <c r="N305" s="310"/>
      <c r="O305" s="310"/>
      <c r="P305" s="310"/>
      <c r="Q305" s="310"/>
      <c r="R305" s="310"/>
      <c r="S305" s="310"/>
      <c r="T305" s="310"/>
      <c r="U305" s="310"/>
      <c r="V305" s="310"/>
      <c r="W305" s="310"/>
      <c r="X305" s="310"/>
      <c r="Y305" s="280"/>
      <c r="Z305" s="280"/>
      <c r="AA305" s="280"/>
    </row>
    <row r="306" spans="1:27" ht="28.5" customHeight="1" x14ac:dyDescent="0.15">
      <c r="A306" s="276"/>
      <c r="B306" s="419" t="s">
        <v>273</v>
      </c>
      <c r="C306" s="433" t="s">
        <v>286</v>
      </c>
      <c r="D306" s="434"/>
      <c r="E306" s="434"/>
      <c r="F306" s="434"/>
      <c r="G306" s="434"/>
      <c r="H306" s="434"/>
      <c r="I306" s="434"/>
      <c r="J306" s="434"/>
      <c r="K306" s="434"/>
      <c r="L306" s="434"/>
      <c r="M306" s="434"/>
      <c r="N306" s="434"/>
      <c r="O306" s="434"/>
      <c r="P306" s="434"/>
      <c r="Q306" s="434"/>
      <c r="R306" s="434"/>
      <c r="S306" s="434"/>
      <c r="T306" s="434"/>
      <c r="U306" s="434"/>
      <c r="V306" s="434"/>
      <c r="W306" s="434"/>
      <c r="X306" s="435"/>
      <c r="Y306" s="452"/>
      <c r="Z306" s="453"/>
      <c r="AA306" s="454"/>
    </row>
    <row r="307" spans="1:27" ht="28.5" customHeight="1" x14ac:dyDescent="0.15">
      <c r="A307" s="276"/>
      <c r="B307" s="420"/>
      <c r="C307" s="436"/>
      <c r="D307" s="437"/>
      <c r="E307" s="437"/>
      <c r="F307" s="437"/>
      <c r="G307" s="437"/>
      <c r="H307" s="437"/>
      <c r="I307" s="437"/>
      <c r="J307" s="437"/>
      <c r="K307" s="437"/>
      <c r="L307" s="437"/>
      <c r="M307" s="437"/>
      <c r="N307" s="437"/>
      <c r="O307" s="437"/>
      <c r="P307" s="437"/>
      <c r="Q307" s="437"/>
      <c r="R307" s="437"/>
      <c r="S307" s="437"/>
      <c r="T307" s="437"/>
      <c r="U307" s="437"/>
      <c r="V307" s="437"/>
      <c r="W307" s="437"/>
      <c r="X307" s="438"/>
      <c r="Y307" s="458"/>
      <c r="Z307" s="459"/>
      <c r="AA307" s="460"/>
    </row>
    <row r="308" spans="1:27" ht="15" customHeight="1" x14ac:dyDescent="0.15">
      <c r="A308" s="276"/>
      <c r="B308" s="419" t="s">
        <v>274</v>
      </c>
      <c r="C308" s="433" t="s">
        <v>287</v>
      </c>
      <c r="D308" s="434"/>
      <c r="E308" s="434"/>
      <c r="F308" s="434"/>
      <c r="G308" s="434"/>
      <c r="H308" s="434"/>
      <c r="I308" s="434"/>
      <c r="J308" s="434"/>
      <c r="K308" s="434"/>
      <c r="L308" s="434"/>
      <c r="M308" s="434"/>
      <c r="N308" s="434"/>
      <c r="O308" s="434"/>
      <c r="P308" s="434"/>
      <c r="Q308" s="434"/>
      <c r="R308" s="434"/>
      <c r="S308" s="434"/>
      <c r="T308" s="434"/>
      <c r="U308" s="434"/>
      <c r="V308" s="434"/>
      <c r="W308" s="434"/>
      <c r="X308" s="435"/>
      <c r="Y308" s="452"/>
      <c r="Z308" s="453"/>
      <c r="AA308" s="454"/>
    </row>
    <row r="309" spans="1:27" ht="15" customHeight="1" x14ac:dyDescent="0.15">
      <c r="A309" s="276"/>
      <c r="B309" s="420"/>
      <c r="C309" s="436"/>
      <c r="D309" s="437"/>
      <c r="E309" s="437"/>
      <c r="F309" s="437"/>
      <c r="G309" s="437"/>
      <c r="H309" s="437"/>
      <c r="I309" s="437"/>
      <c r="J309" s="437"/>
      <c r="K309" s="437"/>
      <c r="L309" s="437"/>
      <c r="M309" s="437"/>
      <c r="N309" s="437"/>
      <c r="O309" s="437"/>
      <c r="P309" s="437"/>
      <c r="Q309" s="437"/>
      <c r="R309" s="437"/>
      <c r="S309" s="437"/>
      <c r="T309" s="437"/>
      <c r="U309" s="437"/>
      <c r="V309" s="437"/>
      <c r="W309" s="437"/>
      <c r="X309" s="438"/>
      <c r="Y309" s="458"/>
      <c r="Z309" s="459"/>
      <c r="AA309" s="460"/>
    </row>
    <row r="310" spans="1:27" ht="15" customHeight="1" x14ac:dyDescent="0.15">
      <c r="A310" s="276"/>
      <c r="B310" s="419" t="s">
        <v>275</v>
      </c>
      <c r="C310" s="433" t="s">
        <v>288</v>
      </c>
      <c r="D310" s="434"/>
      <c r="E310" s="434"/>
      <c r="F310" s="434"/>
      <c r="G310" s="434"/>
      <c r="H310" s="434"/>
      <c r="I310" s="434"/>
      <c r="J310" s="434"/>
      <c r="K310" s="434"/>
      <c r="L310" s="434"/>
      <c r="M310" s="434"/>
      <c r="N310" s="434"/>
      <c r="O310" s="434"/>
      <c r="P310" s="434"/>
      <c r="Q310" s="434"/>
      <c r="R310" s="434"/>
      <c r="S310" s="434"/>
      <c r="T310" s="434"/>
      <c r="U310" s="434"/>
      <c r="V310" s="434"/>
      <c r="W310" s="434"/>
      <c r="X310" s="435"/>
      <c r="Y310" s="452"/>
      <c r="Z310" s="453"/>
      <c r="AA310" s="454"/>
    </row>
    <row r="311" spans="1:27" ht="15" customHeight="1" x14ac:dyDescent="0.15">
      <c r="A311" s="276"/>
      <c r="B311" s="420"/>
      <c r="C311" s="436"/>
      <c r="D311" s="437"/>
      <c r="E311" s="437"/>
      <c r="F311" s="437"/>
      <c r="G311" s="437"/>
      <c r="H311" s="437"/>
      <c r="I311" s="437"/>
      <c r="J311" s="437"/>
      <c r="K311" s="437"/>
      <c r="L311" s="437"/>
      <c r="M311" s="437"/>
      <c r="N311" s="437"/>
      <c r="O311" s="437"/>
      <c r="P311" s="437"/>
      <c r="Q311" s="437"/>
      <c r="R311" s="437"/>
      <c r="S311" s="437"/>
      <c r="T311" s="437"/>
      <c r="U311" s="437"/>
      <c r="V311" s="437"/>
      <c r="W311" s="437"/>
      <c r="X311" s="438"/>
      <c r="Y311" s="458"/>
      <c r="Z311" s="459"/>
      <c r="AA311" s="460"/>
    </row>
    <row r="312" spans="1:27" ht="12.75" customHeight="1" x14ac:dyDescent="0.15">
      <c r="A312" s="276"/>
      <c r="B312" s="247"/>
      <c r="C312" s="311"/>
      <c r="D312" s="311"/>
      <c r="E312" s="311"/>
      <c r="F312" s="311"/>
      <c r="G312" s="311"/>
      <c r="H312" s="311"/>
      <c r="I312" s="311"/>
      <c r="J312" s="311"/>
      <c r="K312" s="311"/>
      <c r="L312" s="311"/>
      <c r="M312" s="311"/>
      <c r="N312" s="311"/>
      <c r="O312" s="311"/>
      <c r="P312" s="311"/>
      <c r="Q312" s="311"/>
      <c r="R312" s="311"/>
      <c r="S312" s="311"/>
      <c r="T312" s="311"/>
      <c r="U312" s="311"/>
      <c r="V312" s="311"/>
      <c r="W312" s="311"/>
      <c r="X312" s="311"/>
      <c r="Y312" s="280"/>
      <c r="Z312" s="280"/>
      <c r="AA312" s="280"/>
    </row>
    <row r="313" spans="1:27" ht="18" customHeight="1" x14ac:dyDescent="0.15">
      <c r="A313" s="250" t="s">
        <v>291</v>
      </c>
      <c r="B313" s="250"/>
      <c r="C313" s="277"/>
      <c r="D313" s="277"/>
      <c r="E313" s="277"/>
      <c r="F313" s="277"/>
      <c r="G313" s="277"/>
      <c r="H313" s="277"/>
      <c r="I313" s="277"/>
      <c r="J313" s="238"/>
      <c r="K313" s="238"/>
      <c r="L313" s="238"/>
      <c r="M313" s="238"/>
      <c r="N313" s="238"/>
      <c r="O313" s="238"/>
      <c r="P313" s="238"/>
      <c r="Q313" s="238"/>
      <c r="R313" s="238"/>
      <c r="S313" s="239"/>
      <c r="T313" s="239"/>
      <c r="U313" s="239"/>
      <c r="V313" s="239"/>
      <c r="W313" s="239"/>
      <c r="X313" s="239"/>
      <c r="Y313" s="282"/>
      <c r="Z313" s="282"/>
      <c r="AA313" s="282"/>
    </row>
    <row r="314" spans="1:27" ht="11.25" customHeight="1" x14ac:dyDescent="0.15">
      <c r="A314" s="276"/>
      <c r="B314" s="483" t="s">
        <v>11</v>
      </c>
      <c r="C314" s="433" t="s">
        <v>166</v>
      </c>
      <c r="D314" s="434"/>
      <c r="E314" s="434"/>
      <c r="F314" s="434"/>
      <c r="G314" s="434"/>
      <c r="H314" s="434"/>
      <c r="I314" s="434"/>
      <c r="J314" s="434"/>
      <c r="K314" s="434"/>
      <c r="L314" s="434"/>
      <c r="M314" s="434"/>
      <c r="N314" s="434"/>
      <c r="O314" s="434"/>
      <c r="P314" s="434"/>
      <c r="Q314" s="434"/>
      <c r="R314" s="434"/>
      <c r="S314" s="434"/>
      <c r="T314" s="434"/>
      <c r="U314" s="434"/>
      <c r="V314" s="434"/>
      <c r="W314" s="434"/>
      <c r="X314" s="435"/>
      <c r="Y314" s="452"/>
      <c r="Z314" s="453"/>
      <c r="AA314" s="454"/>
    </row>
    <row r="315" spans="1:27" ht="11.25" customHeight="1" x14ac:dyDescent="0.15">
      <c r="A315" s="276"/>
      <c r="B315" s="483"/>
      <c r="C315" s="493"/>
      <c r="D315" s="494"/>
      <c r="E315" s="494"/>
      <c r="F315" s="494"/>
      <c r="G315" s="494"/>
      <c r="H315" s="494"/>
      <c r="I315" s="494"/>
      <c r="J315" s="494"/>
      <c r="K315" s="494"/>
      <c r="L315" s="494"/>
      <c r="M315" s="494"/>
      <c r="N315" s="494"/>
      <c r="O315" s="494"/>
      <c r="P315" s="494"/>
      <c r="Q315" s="494"/>
      <c r="R315" s="494"/>
      <c r="S315" s="494"/>
      <c r="T315" s="494"/>
      <c r="U315" s="494"/>
      <c r="V315" s="494"/>
      <c r="W315" s="494"/>
      <c r="X315" s="495"/>
      <c r="Y315" s="455"/>
      <c r="Z315" s="456"/>
      <c r="AA315" s="457"/>
    </row>
    <row r="316" spans="1:27" ht="11.25" customHeight="1" x14ac:dyDescent="0.15">
      <c r="A316" s="276"/>
      <c r="B316" s="483" t="s">
        <v>12</v>
      </c>
      <c r="C316" s="433" t="s">
        <v>25</v>
      </c>
      <c r="D316" s="434"/>
      <c r="E316" s="434"/>
      <c r="F316" s="434"/>
      <c r="G316" s="434"/>
      <c r="H316" s="434"/>
      <c r="I316" s="434"/>
      <c r="J316" s="434"/>
      <c r="K316" s="434"/>
      <c r="L316" s="434"/>
      <c r="M316" s="434"/>
      <c r="N316" s="434"/>
      <c r="O316" s="434"/>
      <c r="P316" s="434"/>
      <c r="Q316" s="434"/>
      <c r="R316" s="434"/>
      <c r="S316" s="434"/>
      <c r="T316" s="434"/>
      <c r="U316" s="434"/>
      <c r="V316" s="434"/>
      <c r="W316" s="434"/>
      <c r="X316" s="435"/>
      <c r="Y316" s="452"/>
      <c r="Z316" s="453"/>
      <c r="AA316" s="454"/>
    </row>
    <row r="317" spans="1:27" ht="11.25" customHeight="1" x14ac:dyDescent="0.15">
      <c r="A317" s="276"/>
      <c r="B317" s="483"/>
      <c r="C317" s="493"/>
      <c r="D317" s="494"/>
      <c r="E317" s="494"/>
      <c r="F317" s="494"/>
      <c r="G317" s="494"/>
      <c r="H317" s="494"/>
      <c r="I317" s="494"/>
      <c r="J317" s="494"/>
      <c r="K317" s="494"/>
      <c r="L317" s="494"/>
      <c r="M317" s="494"/>
      <c r="N317" s="494"/>
      <c r="O317" s="494"/>
      <c r="P317" s="494"/>
      <c r="Q317" s="494"/>
      <c r="R317" s="494"/>
      <c r="S317" s="494"/>
      <c r="T317" s="494"/>
      <c r="U317" s="494"/>
      <c r="V317" s="494"/>
      <c r="W317" s="494"/>
      <c r="X317" s="495"/>
      <c r="Y317" s="455"/>
      <c r="Z317" s="456"/>
      <c r="AA317" s="457"/>
    </row>
    <row r="318" spans="1:27" ht="22.5" customHeight="1" x14ac:dyDescent="0.15">
      <c r="A318" s="276"/>
      <c r="B318" s="419" t="s">
        <v>275</v>
      </c>
      <c r="C318" s="433" t="s">
        <v>880</v>
      </c>
      <c r="D318" s="434"/>
      <c r="E318" s="434"/>
      <c r="F318" s="434"/>
      <c r="G318" s="434"/>
      <c r="H318" s="434"/>
      <c r="I318" s="434"/>
      <c r="J318" s="434"/>
      <c r="K318" s="434"/>
      <c r="L318" s="434"/>
      <c r="M318" s="434"/>
      <c r="N318" s="434"/>
      <c r="O318" s="434"/>
      <c r="P318" s="434"/>
      <c r="Q318" s="434"/>
      <c r="R318" s="434"/>
      <c r="S318" s="434"/>
      <c r="T318" s="434"/>
      <c r="U318" s="434"/>
      <c r="V318" s="434"/>
      <c r="W318" s="434"/>
      <c r="X318" s="435"/>
      <c r="Y318" s="452"/>
      <c r="Z318" s="453"/>
      <c r="AA318" s="454"/>
    </row>
    <row r="319" spans="1:27" ht="22.5" customHeight="1" x14ac:dyDescent="0.15">
      <c r="A319" s="276"/>
      <c r="B319" s="420"/>
      <c r="C319" s="436"/>
      <c r="D319" s="437"/>
      <c r="E319" s="437"/>
      <c r="F319" s="437"/>
      <c r="G319" s="437"/>
      <c r="H319" s="437"/>
      <c r="I319" s="437"/>
      <c r="J319" s="437"/>
      <c r="K319" s="437"/>
      <c r="L319" s="437"/>
      <c r="M319" s="437"/>
      <c r="N319" s="437"/>
      <c r="O319" s="437"/>
      <c r="P319" s="437"/>
      <c r="Q319" s="437"/>
      <c r="R319" s="437"/>
      <c r="S319" s="437"/>
      <c r="T319" s="437"/>
      <c r="U319" s="437"/>
      <c r="V319" s="437"/>
      <c r="W319" s="437"/>
      <c r="X319" s="438"/>
      <c r="Y319" s="458"/>
      <c r="Z319" s="459"/>
      <c r="AA319" s="460"/>
    </row>
    <row r="320" spans="1:27" ht="11.25" customHeight="1" x14ac:dyDescent="0.15">
      <c r="A320" s="276"/>
      <c r="B320" s="419" t="s">
        <v>276</v>
      </c>
      <c r="C320" s="433" t="s">
        <v>289</v>
      </c>
      <c r="D320" s="434"/>
      <c r="E320" s="434"/>
      <c r="F320" s="434"/>
      <c r="G320" s="434"/>
      <c r="H320" s="434"/>
      <c r="I320" s="434"/>
      <c r="J320" s="434"/>
      <c r="K320" s="434"/>
      <c r="L320" s="434"/>
      <c r="M320" s="434"/>
      <c r="N320" s="434"/>
      <c r="O320" s="434"/>
      <c r="P320" s="434"/>
      <c r="Q320" s="434"/>
      <c r="R320" s="434"/>
      <c r="S320" s="434"/>
      <c r="T320" s="434"/>
      <c r="U320" s="434"/>
      <c r="V320" s="434"/>
      <c r="W320" s="434"/>
      <c r="X320" s="435"/>
      <c r="Y320" s="452"/>
      <c r="Z320" s="453"/>
      <c r="AA320" s="454"/>
    </row>
    <row r="321" spans="1:27" ht="11.25" customHeight="1" x14ac:dyDescent="0.15">
      <c r="A321" s="276"/>
      <c r="B321" s="420"/>
      <c r="C321" s="436"/>
      <c r="D321" s="437"/>
      <c r="E321" s="437"/>
      <c r="F321" s="437"/>
      <c r="G321" s="437"/>
      <c r="H321" s="437"/>
      <c r="I321" s="437"/>
      <c r="J321" s="437"/>
      <c r="K321" s="437"/>
      <c r="L321" s="437"/>
      <c r="M321" s="437"/>
      <c r="N321" s="437"/>
      <c r="O321" s="437"/>
      <c r="P321" s="437"/>
      <c r="Q321" s="437"/>
      <c r="R321" s="437"/>
      <c r="S321" s="437"/>
      <c r="T321" s="437"/>
      <c r="U321" s="437"/>
      <c r="V321" s="437"/>
      <c r="W321" s="437"/>
      <c r="X321" s="438"/>
      <c r="Y321" s="458"/>
      <c r="Z321" s="459"/>
      <c r="AA321" s="460"/>
    </row>
    <row r="322" spans="1:27" ht="15.75" customHeight="1" x14ac:dyDescent="0.15">
      <c r="A322" s="276"/>
      <c r="B322" s="419" t="s">
        <v>277</v>
      </c>
      <c r="C322" s="433" t="s">
        <v>290</v>
      </c>
      <c r="D322" s="434"/>
      <c r="E322" s="434"/>
      <c r="F322" s="434"/>
      <c r="G322" s="434"/>
      <c r="H322" s="434"/>
      <c r="I322" s="434"/>
      <c r="J322" s="434"/>
      <c r="K322" s="434"/>
      <c r="L322" s="434"/>
      <c r="M322" s="434"/>
      <c r="N322" s="434"/>
      <c r="O322" s="434"/>
      <c r="P322" s="434"/>
      <c r="Q322" s="434"/>
      <c r="R322" s="434"/>
      <c r="S322" s="434"/>
      <c r="T322" s="434"/>
      <c r="U322" s="434"/>
      <c r="V322" s="434"/>
      <c r="W322" s="434"/>
      <c r="X322" s="435"/>
      <c r="Y322" s="452"/>
      <c r="Z322" s="453"/>
      <c r="AA322" s="454"/>
    </row>
    <row r="323" spans="1:27" ht="15" customHeight="1" x14ac:dyDescent="0.15">
      <c r="A323" s="276"/>
      <c r="B323" s="420"/>
      <c r="C323" s="436"/>
      <c r="D323" s="437"/>
      <c r="E323" s="437"/>
      <c r="F323" s="437"/>
      <c r="G323" s="437"/>
      <c r="H323" s="437"/>
      <c r="I323" s="437"/>
      <c r="J323" s="437"/>
      <c r="K323" s="437"/>
      <c r="L323" s="437"/>
      <c r="M323" s="437"/>
      <c r="N323" s="437"/>
      <c r="O323" s="437"/>
      <c r="P323" s="437"/>
      <c r="Q323" s="437"/>
      <c r="R323" s="437"/>
      <c r="S323" s="437"/>
      <c r="T323" s="437"/>
      <c r="U323" s="437"/>
      <c r="V323" s="437"/>
      <c r="W323" s="437"/>
      <c r="X323" s="438"/>
      <c r="Y323" s="458"/>
      <c r="Z323" s="459"/>
      <c r="AA323" s="460"/>
    </row>
    <row r="324" spans="1:27" ht="12.75" customHeight="1" x14ac:dyDescent="0.15">
      <c r="A324" s="276"/>
      <c r="B324" s="292"/>
      <c r="C324" s="300"/>
      <c r="D324" s="294"/>
      <c r="E324" s="294"/>
      <c r="F324" s="294"/>
      <c r="G324" s="294"/>
      <c r="H324" s="294"/>
      <c r="I324" s="294"/>
      <c r="J324" s="295"/>
      <c r="K324" s="295"/>
      <c r="L324" s="295"/>
      <c r="M324" s="295"/>
      <c r="N324" s="295"/>
      <c r="O324" s="295"/>
      <c r="P324" s="295"/>
      <c r="Q324" s="295"/>
      <c r="R324" s="295"/>
      <c r="S324" s="244"/>
      <c r="T324" s="244"/>
      <c r="U324" s="244"/>
      <c r="V324" s="244"/>
      <c r="W324" s="244"/>
      <c r="X324" s="244"/>
      <c r="Y324" s="296"/>
      <c r="Z324" s="296"/>
      <c r="AA324" s="296"/>
    </row>
    <row r="325" spans="1:27" ht="18" customHeight="1" x14ac:dyDescent="0.15">
      <c r="A325" s="250" t="s">
        <v>292</v>
      </c>
      <c r="B325" s="250"/>
      <c r="C325" s="277"/>
      <c r="D325" s="277"/>
      <c r="E325" s="277"/>
      <c r="F325" s="277"/>
      <c r="G325" s="277"/>
      <c r="H325" s="277"/>
      <c r="I325" s="277"/>
      <c r="J325" s="238"/>
      <c r="K325" s="238"/>
      <c r="L325" s="238"/>
      <c r="M325" s="238"/>
      <c r="N325" s="238"/>
      <c r="O325" s="238"/>
      <c r="P325" s="238"/>
      <c r="Q325" s="238"/>
      <c r="R325" s="238"/>
      <c r="S325" s="239"/>
      <c r="T325" s="239"/>
      <c r="U325" s="239"/>
      <c r="V325" s="239"/>
      <c r="W325" s="239"/>
      <c r="X325" s="239"/>
      <c r="Y325" s="282"/>
      <c r="Z325" s="282"/>
      <c r="AA325" s="282"/>
    </row>
    <row r="326" spans="1:27" ht="15" customHeight="1" x14ac:dyDescent="0.15">
      <c r="A326" s="276"/>
      <c r="B326" s="483" t="s">
        <v>11</v>
      </c>
      <c r="C326" s="502" t="s">
        <v>167</v>
      </c>
      <c r="D326" s="556"/>
      <c r="E326" s="556"/>
      <c r="F326" s="556"/>
      <c r="G326" s="556"/>
      <c r="H326" s="556"/>
      <c r="I326" s="556"/>
      <c r="J326" s="556"/>
      <c r="K326" s="556"/>
      <c r="L326" s="556"/>
      <c r="M326" s="556"/>
      <c r="N326" s="556"/>
      <c r="O326" s="556"/>
      <c r="P326" s="556"/>
      <c r="Q326" s="556"/>
      <c r="R326" s="556"/>
      <c r="S326" s="556"/>
      <c r="T326" s="556"/>
      <c r="U326" s="556"/>
      <c r="V326" s="556"/>
      <c r="W326" s="556"/>
      <c r="X326" s="556"/>
      <c r="Y326" s="548"/>
      <c r="Z326" s="548"/>
      <c r="AA326" s="548"/>
    </row>
    <row r="327" spans="1:27" ht="15" customHeight="1" x14ac:dyDescent="0.15">
      <c r="A327" s="276"/>
      <c r="B327" s="483"/>
      <c r="C327" s="556"/>
      <c r="D327" s="556"/>
      <c r="E327" s="556"/>
      <c r="F327" s="556"/>
      <c r="G327" s="556"/>
      <c r="H327" s="556"/>
      <c r="I327" s="556"/>
      <c r="J327" s="556"/>
      <c r="K327" s="556"/>
      <c r="L327" s="556"/>
      <c r="M327" s="556"/>
      <c r="N327" s="556"/>
      <c r="O327" s="556"/>
      <c r="P327" s="556"/>
      <c r="Q327" s="556"/>
      <c r="R327" s="556"/>
      <c r="S327" s="556"/>
      <c r="T327" s="556"/>
      <c r="U327" s="556"/>
      <c r="V327" s="556"/>
      <c r="W327" s="556"/>
      <c r="X327" s="556"/>
      <c r="Y327" s="548"/>
      <c r="Z327" s="548"/>
      <c r="AA327" s="548"/>
    </row>
    <row r="328" spans="1:27" ht="22.5" customHeight="1" x14ac:dyDescent="0.15">
      <c r="A328" s="276"/>
      <c r="B328" s="483" t="s">
        <v>12</v>
      </c>
      <c r="C328" s="502" t="s">
        <v>852</v>
      </c>
      <c r="D328" s="556"/>
      <c r="E328" s="556"/>
      <c r="F328" s="556"/>
      <c r="G328" s="556"/>
      <c r="H328" s="556"/>
      <c r="I328" s="556"/>
      <c r="J328" s="556"/>
      <c r="K328" s="556"/>
      <c r="L328" s="556"/>
      <c r="M328" s="556"/>
      <c r="N328" s="556"/>
      <c r="O328" s="556"/>
      <c r="P328" s="556"/>
      <c r="Q328" s="556"/>
      <c r="R328" s="556"/>
      <c r="S328" s="556"/>
      <c r="T328" s="556"/>
      <c r="U328" s="556"/>
      <c r="V328" s="556"/>
      <c r="W328" s="556"/>
      <c r="X328" s="556"/>
      <c r="Y328" s="548"/>
      <c r="Z328" s="548"/>
      <c r="AA328" s="548"/>
    </row>
    <row r="329" spans="1:27" ht="22.5" customHeight="1" x14ac:dyDescent="0.15">
      <c r="A329" s="276"/>
      <c r="B329" s="483"/>
      <c r="C329" s="556"/>
      <c r="D329" s="556"/>
      <c r="E329" s="556"/>
      <c r="F329" s="556"/>
      <c r="G329" s="556"/>
      <c r="H329" s="556"/>
      <c r="I329" s="556"/>
      <c r="J329" s="556"/>
      <c r="K329" s="556"/>
      <c r="L329" s="556"/>
      <c r="M329" s="556"/>
      <c r="N329" s="556"/>
      <c r="O329" s="556"/>
      <c r="P329" s="556"/>
      <c r="Q329" s="556"/>
      <c r="R329" s="556"/>
      <c r="S329" s="556"/>
      <c r="T329" s="556"/>
      <c r="U329" s="556"/>
      <c r="V329" s="556"/>
      <c r="W329" s="556"/>
      <c r="X329" s="556"/>
      <c r="Y329" s="548"/>
      <c r="Z329" s="548"/>
      <c r="AA329" s="548"/>
    </row>
    <row r="330" spans="1:27" ht="12.75" customHeight="1" x14ac:dyDescent="0.15">
      <c r="A330" s="276"/>
      <c r="B330" s="247"/>
      <c r="C330" s="290"/>
      <c r="D330" s="271"/>
      <c r="E330" s="271"/>
      <c r="F330" s="271"/>
      <c r="G330" s="271"/>
      <c r="H330" s="271"/>
      <c r="I330" s="271"/>
      <c r="J330" s="273"/>
      <c r="K330" s="273"/>
      <c r="L330" s="273"/>
      <c r="M330" s="273"/>
      <c r="N330" s="273"/>
      <c r="O330" s="273"/>
      <c r="P330" s="273"/>
      <c r="Q330" s="273"/>
      <c r="R330" s="273"/>
      <c r="S330" s="264"/>
      <c r="T330" s="264"/>
      <c r="U330" s="264"/>
      <c r="V330" s="264"/>
      <c r="W330" s="264"/>
      <c r="X330" s="264"/>
      <c r="Y330" s="280"/>
      <c r="Z330" s="280"/>
      <c r="AA330" s="280"/>
    </row>
    <row r="331" spans="1:27" ht="18" customHeight="1" x14ac:dyDescent="0.15">
      <c r="A331" s="250" t="s">
        <v>853</v>
      </c>
      <c r="B331" s="250"/>
      <c r="C331" s="277"/>
      <c r="D331" s="277"/>
      <c r="E331" s="277"/>
      <c r="F331" s="277"/>
      <c r="G331" s="277"/>
      <c r="H331" s="277"/>
      <c r="I331" s="277"/>
      <c r="J331" s="238"/>
      <c r="K331" s="238"/>
      <c r="L331" s="238"/>
      <c r="M331" s="238"/>
      <c r="N331" s="238"/>
      <c r="O331" s="238"/>
      <c r="P331" s="238"/>
      <c r="Q331" s="238"/>
      <c r="R331" s="238"/>
      <c r="S331" s="239"/>
      <c r="T331" s="239"/>
      <c r="U331" s="239"/>
      <c r="V331" s="239"/>
      <c r="W331" s="239"/>
      <c r="X331" s="239"/>
      <c r="Y331" s="282"/>
      <c r="Z331" s="282"/>
      <c r="AA331" s="282"/>
    </row>
    <row r="332" spans="1:27" ht="15" customHeight="1" x14ac:dyDescent="0.15">
      <c r="A332" s="276"/>
      <c r="B332" s="483" t="s">
        <v>11</v>
      </c>
      <c r="C332" s="433" t="s">
        <v>97</v>
      </c>
      <c r="D332" s="434"/>
      <c r="E332" s="434"/>
      <c r="F332" s="434"/>
      <c r="G332" s="434"/>
      <c r="H332" s="434"/>
      <c r="I332" s="434"/>
      <c r="J332" s="434"/>
      <c r="K332" s="434"/>
      <c r="L332" s="434"/>
      <c r="M332" s="434"/>
      <c r="N332" s="434"/>
      <c r="O332" s="434"/>
      <c r="P332" s="434"/>
      <c r="Q332" s="434"/>
      <c r="R332" s="434"/>
      <c r="S332" s="434"/>
      <c r="T332" s="434"/>
      <c r="U332" s="434"/>
      <c r="V332" s="434"/>
      <c r="W332" s="434"/>
      <c r="X332" s="435"/>
      <c r="Y332" s="452"/>
      <c r="Z332" s="453"/>
      <c r="AA332" s="454"/>
    </row>
    <row r="333" spans="1:27" ht="15" customHeight="1" x14ac:dyDescent="0.15">
      <c r="A333" s="276"/>
      <c r="B333" s="483"/>
      <c r="C333" s="493"/>
      <c r="D333" s="555"/>
      <c r="E333" s="555"/>
      <c r="F333" s="555"/>
      <c r="G333" s="555"/>
      <c r="H333" s="555"/>
      <c r="I333" s="555"/>
      <c r="J333" s="555"/>
      <c r="K333" s="555"/>
      <c r="L333" s="555"/>
      <c r="M333" s="555"/>
      <c r="N333" s="555"/>
      <c r="O333" s="555"/>
      <c r="P333" s="555"/>
      <c r="Q333" s="555"/>
      <c r="R333" s="555"/>
      <c r="S333" s="555"/>
      <c r="T333" s="555"/>
      <c r="U333" s="555"/>
      <c r="V333" s="555"/>
      <c r="W333" s="555"/>
      <c r="X333" s="495"/>
      <c r="Y333" s="455"/>
      <c r="Z333" s="456"/>
      <c r="AA333" s="457"/>
    </row>
    <row r="334" spans="1:27" ht="15" customHeight="1" x14ac:dyDescent="0.15">
      <c r="A334" s="276"/>
      <c r="B334" s="483" t="s">
        <v>12</v>
      </c>
      <c r="C334" s="433" t="s">
        <v>96</v>
      </c>
      <c r="D334" s="557"/>
      <c r="E334" s="557"/>
      <c r="F334" s="557"/>
      <c r="G334" s="557"/>
      <c r="H334" s="557"/>
      <c r="I334" s="557"/>
      <c r="J334" s="557"/>
      <c r="K334" s="557"/>
      <c r="L334" s="557"/>
      <c r="M334" s="557"/>
      <c r="N334" s="557"/>
      <c r="O334" s="557"/>
      <c r="P334" s="557"/>
      <c r="Q334" s="557"/>
      <c r="R334" s="557"/>
      <c r="S334" s="557"/>
      <c r="T334" s="557"/>
      <c r="U334" s="557"/>
      <c r="V334" s="557"/>
      <c r="W334" s="557"/>
      <c r="X334" s="558"/>
      <c r="Y334" s="452"/>
      <c r="Z334" s="453"/>
      <c r="AA334" s="454"/>
    </row>
    <row r="335" spans="1:27" ht="15" customHeight="1" x14ac:dyDescent="0.15">
      <c r="A335" s="276"/>
      <c r="B335" s="483"/>
      <c r="C335" s="559"/>
      <c r="D335" s="560"/>
      <c r="E335" s="560"/>
      <c r="F335" s="560"/>
      <c r="G335" s="560"/>
      <c r="H335" s="560"/>
      <c r="I335" s="560"/>
      <c r="J335" s="560"/>
      <c r="K335" s="560"/>
      <c r="L335" s="560"/>
      <c r="M335" s="560"/>
      <c r="N335" s="560"/>
      <c r="O335" s="560"/>
      <c r="P335" s="560"/>
      <c r="Q335" s="560"/>
      <c r="R335" s="560"/>
      <c r="S335" s="560"/>
      <c r="T335" s="560"/>
      <c r="U335" s="560"/>
      <c r="V335" s="560"/>
      <c r="W335" s="560"/>
      <c r="X335" s="561"/>
      <c r="Y335" s="455"/>
      <c r="Z335" s="456"/>
      <c r="AA335" s="457"/>
    </row>
    <row r="336" spans="1:27" ht="22.5" customHeight="1" x14ac:dyDescent="0.15">
      <c r="A336" s="276"/>
      <c r="B336" s="483" t="s">
        <v>13</v>
      </c>
      <c r="C336" s="433" t="s">
        <v>26</v>
      </c>
      <c r="D336" s="557"/>
      <c r="E336" s="557"/>
      <c r="F336" s="557"/>
      <c r="G336" s="557"/>
      <c r="H336" s="557"/>
      <c r="I336" s="557"/>
      <c r="J336" s="557"/>
      <c r="K336" s="557"/>
      <c r="L336" s="557"/>
      <c r="M336" s="557"/>
      <c r="N336" s="557"/>
      <c r="O336" s="557"/>
      <c r="P336" s="557"/>
      <c r="Q336" s="557"/>
      <c r="R336" s="557"/>
      <c r="S336" s="557"/>
      <c r="T336" s="557"/>
      <c r="U336" s="557"/>
      <c r="V336" s="557"/>
      <c r="W336" s="557"/>
      <c r="X336" s="558"/>
      <c r="Y336" s="452"/>
      <c r="Z336" s="453"/>
      <c r="AA336" s="454"/>
    </row>
    <row r="337" spans="1:27" ht="22.5" customHeight="1" x14ac:dyDescent="0.15">
      <c r="A337" s="276"/>
      <c r="B337" s="483"/>
      <c r="C337" s="559"/>
      <c r="D337" s="560"/>
      <c r="E337" s="560"/>
      <c r="F337" s="560"/>
      <c r="G337" s="560"/>
      <c r="H337" s="560"/>
      <c r="I337" s="560"/>
      <c r="J337" s="560"/>
      <c r="K337" s="560"/>
      <c r="L337" s="560"/>
      <c r="M337" s="560"/>
      <c r="N337" s="560"/>
      <c r="O337" s="560"/>
      <c r="P337" s="560"/>
      <c r="Q337" s="560"/>
      <c r="R337" s="560"/>
      <c r="S337" s="560"/>
      <c r="T337" s="560"/>
      <c r="U337" s="560"/>
      <c r="V337" s="560"/>
      <c r="W337" s="560"/>
      <c r="X337" s="561"/>
      <c r="Y337" s="455"/>
      <c r="Z337" s="456"/>
      <c r="AA337" s="457"/>
    </row>
    <row r="338" spans="1:27" ht="12.75" customHeight="1" x14ac:dyDescent="0.15">
      <c r="A338" s="276"/>
      <c r="B338" s="292"/>
      <c r="C338" s="295"/>
      <c r="D338" s="294"/>
      <c r="E338" s="294"/>
      <c r="F338" s="294"/>
      <c r="G338" s="294"/>
      <c r="H338" s="294"/>
      <c r="I338" s="294"/>
      <c r="J338" s="295"/>
      <c r="K338" s="295"/>
      <c r="L338" s="295"/>
      <c r="M338" s="295"/>
      <c r="N338" s="295"/>
      <c r="O338" s="295"/>
      <c r="P338" s="295"/>
      <c r="Q338" s="295"/>
      <c r="R338" s="295"/>
      <c r="S338" s="244"/>
      <c r="T338" s="244"/>
      <c r="U338" s="244"/>
      <c r="V338" s="244"/>
      <c r="W338" s="244"/>
      <c r="X338" s="244"/>
      <c r="Y338" s="296"/>
      <c r="Z338" s="296"/>
      <c r="AA338" s="296"/>
    </row>
    <row r="339" spans="1:27" ht="18" customHeight="1" x14ac:dyDescent="0.15">
      <c r="A339" s="250" t="s">
        <v>854</v>
      </c>
      <c r="B339" s="250"/>
      <c r="C339" s="277"/>
      <c r="D339" s="277"/>
      <c r="E339" s="277"/>
      <c r="F339" s="277"/>
      <c r="G339" s="277"/>
      <c r="H339" s="277"/>
      <c r="I339" s="277"/>
      <c r="J339" s="238"/>
      <c r="K339" s="238"/>
      <c r="L339" s="238"/>
      <c r="M339" s="238"/>
      <c r="N339" s="238"/>
      <c r="O339" s="238"/>
      <c r="P339" s="238"/>
      <c r="Q339" s="238"/>
      <c r="R339" s="238"/>
      <c r="S339" s="239"/>
      <c r="T339" s="239"/>
      <c r="U339" s="239"/>
      <c r="V339" s="239"/>
      <c r="W339" s="239"/>
      <c r="X339" s="239"/>
      <c r="Y339" s="282"/>
      <c r="Z339" s="282"/>
      <c r="AA339" s="282"/>
    </row>
    <row r="340" spans="1:27" ht="15" customHeight="1" x14ac:dyDescent="0.15">
      <c r="A340" s="276"/>
      <c r="B340" s="483" t="s">
        <v>11</v>
      </c>
      <c r="C340" s="433" t="s">
        <v>168</v>
      </c>
      <c r="D340" s="557"/>
      <c r="E340" s="557"/>
      <c r="F340" s="557"/>
      <c r="G340" s="557"/>
      <c r="H340" s="557"/>
      <c r="I340" s="557"/>
      <c r="J340" s="557"/>
      <c r="K340" s="557"/>
      <c r="L340" s="557"/>
      <c r="M340" s="557"/>
      <c r="N340" s="557"/>
      <c r="O340" s="557"/>
      <c r="P340" s="557"/>
      <c r="Q340" s="557"/>
      <c r="R340" s="557"/>
      <c r="S340" s="557"/>
      <c r="T340" s="557"/>
      <c r="U340" s="557"/>
      <c r="V340" s="557"/>
      <c r="W340" s="557"/>
      <c r="X340" s="558"/>
      <c r="Y340" s="452"/>
      <c r="Z340" s="453"/>
      <c r="AA340" s="454"/>
    </row>
    <row r="341" spans="1:27" ht="15" customHeight="1" x14ac:dyDescent="0.15">
      <c r="A341" s="276"/>
      <c r="B341" s="483"/>
      <c r="C341" s="559"/>
      <c r="D341" s="560"/>
      <c r="E341" s="560"/>
      <c r="F341" s="560"/>
      <c r="G341" s="560"/>
      <c r="H341" s="560"/>
      <c r="I341" s="560"/>
      <c r="J341" s="560"/>
      <c r="K341" s="560"/>
      <c r="L341" s="560"/>
      <c r="M341" s="560"/>
      <c r="N341" s="560"/>
      <c r="O341" s="560"/>
      <c r="P341" s="560"/>
      <c r="Q341" s="560"/>
      <c r="R341" s="560"/>
      <c r="S341" s="560"/>
      <c r="T341" s="560"/>
      <c r="U341" s="560"/>
      <c r="V341" s="560"/>
      <c r="W341" s="560"/>
      <c r="X341" s="561"/>
      <c r="Y341" s="455"/>
      <c r="Z341" s="456"/>
      <c r="AA341" s="457"/>
    </row>
    <row r="342" spans="1:27" ht="12.75" customHeight="1" x14ac:dyDescent="0.15">
      <c r="A342" s="276"/>
      <c r="B342" s="292"/>
      <c r="C342" s="300"/>
      <c r="D342" s="294"/>
      <c r="E342" s="294"/>
      <c r="F342" s="294"/>
      <c r="G342" s="294"/>
      <c r="H342" s="294"/>
      <c r="I342" s="294"/>
      <c r="J342" s="295"/>
      <c r="K342" s="295"/>
      <c r="L342" s="295"/>
      <c r="M342" s="295"/>
      <c r="N342" s="295"/>
      <c r="O342" s="295"/>
      <c r="P342" s="295"/>
      <c r="Q342" s="295"/>
      <c r="R342" s="295"/>
      <c r="S342" s="244"/>
      <c r="T342" s="244"/>
      <c r="U342" s="244"/>
      <c r="V342" s="244"/>
      <c r="W342" s="244"/>
      <c r="X342" s="244"/>
      <c r="Y342" s="296"/>
      <c r="Z342" s="296"/>
      <c r="AA342" s="296"/>
    </row>
    <row r="343" spans="1:27" ht="18" customHeight="1" x14ac:dyDescent="0.15">
      <c r="A343" s="250" t="s">
        <v>293</v>
      </c>
      <c r="B343" s="250"/>
      <c r="C343" s="277"/>
      <c r="D343" s="277"/>
      <c r="E343" s="277"/>
      <c r="F343" s="277"/>
      <c r="G343" s="277"/>
      <c r="H343" s="277"/>
      <c r="I343" s="277"/>
      <c r="J343" s="238"/>
      <c r="K343" s="238"/>
      <c r="L343" s="238"/>
      <c r="M343" s="238"/>
      <c r="N343" s="238"/>
      <c r="O343" s="238"/>
      <c r="P343" s="238"/>
      <c r="Q343" s="238"/>
      <c r="R343" s="238"/>
      <c r="S343" s="239"/>
      <c r="T343" s="239"/>
      <c r="U343" s="239"/>
      <c r="V343" s="239"/>
      <c r="W343" s="239"/>
      <c r="X343" s="239"/>
      <c r="Y343" s="282"/>
      <c r="Z343" s="282"/>
      <c r="AA343" s="282"/>
    </row>
    <row r="344" spans="1:27" ht="22.5" customHeight="1" x14ac:dyDescent="0.15">
      <c r="A344" s="276"/>
      <c r="B344" s="483" t="s">
        <v>11</v>
      </c>
      <c r="C344" s="433" t="s">
        <v>58</v>
      </c>
      <c r="D344" s="557"/>
      <c r="E344" s="557"/>
      <c r="F344" s="557"/>
      <c r="G344" s="557"/>
      <c r="H344" s="557"/>
      <c r="I344" s="557"/>
      <c r="J344" s="557"/>
      <c r="K344" s="557"/>
      <c r="L344" s="557"/>
      <c r="M344" s="557"/>
      <c r="N344" s="557"/>
      <c r="O344" s="557"/>
      <c r="P344" s="557"/>
      <c r="Q344" s="557"/>
      <c r="R344" s="557"/>
      <c r="S344" s="557"/>
      <c r="T344" s="557"/>
      <c r="U344" s="557"/>
      <c r="V344" s="557"/>
      <c r="W344" s="557"/>
      <c r="X344" s="558"/>
      <c r="Y344" s="452"/>
      <c r="Z344" s="453"/>
      <c r="AA344" s="454"/>
    </row>
    <row r="345" spans="1:27" ht="22.5" customHeight="1" x14ac:dyDescent="0.15">
      <c r="A345" s="276"/>
      <c r="B345" s="483"/>
      <c r="C345" s="559"/>
      <c r="D345" s="560"/>
      <c r="E345" s="560"/>
      <c r="F345" s="560"/>
      <c r="G345" s="560"/>
      <c r="H345" s="560"/>
      <c r="I345" s="560"/>
      <c r="J345" s="560"/>
      <c r="K345" s="560"/>
      <c r="L345" s="560"/>
      <c r="M345" s="560"/>
      <c r="N345" s="560"/>
      <c r="O345" s="560"/>
      <c r="P345" s="560"/>
      <c r="Q345" s="560"/>
      <c r="R345" s="560"/>
      <c r="S345" s="560"/>
      <c r="T345" s="560"/>
      <c r="U345" s="560"/>
      <c r="V345" s="560"/>
      <c r="W345" s="560"/>
      <c r="X345" s="561"/>
      <c r="Y345" s="455"/>
      <c r="Z345" s="456"/>
      <c r="AA345" s="457"/>
    </row>
    <row r="346" spans="1:27" ht="12.75" customHeight="1" x14ac:dyDescent="0.15">
      <c r="A346" s="276"/>
      <c r="B346" s="292"/>
      <c r="C346" s="300"/>
      <c r="D346" s="294"/>
      <c r="E346" s="294"/>
      <c r="F346" s="294"/>
      <c r="G346" s="294"/>
      <c r="H346" s="294"/>
      <c r="I346" s="294"/>
      <c r="J346" s="295"/>
      <c r="K346" s="295"/>
      <c r="L346" s="295"/>
      <c r="M346" s="295"/>
      <c r="N346" s="295"/>
      <c r="O346" s="295"/>
      <c r="P346" s="295"/>
      <c r="Q346" s="295"/>
      <c r="R346" s="295"/>
      <c r="S346" s="244"/>
      <c r="T346" s="244"/>
      <c r="U346" s="244"/>
      <c r="V346" s="244"/>
      <c r="W346" s="244"/>
      <c r="X346" s="244"/>
      <c r="Y346" s="296"/>
      <c r="Z346" s="296"/>
      <c r="AA346" s="296"/>
    </row>
    <row r="347" spans="1:27" ht="18" customHeight="1" x14ac:dyDescent="0.15">
      <c r="A347" s="250" t="s">
        <v>855</v>
      </c>
      <c r="B347" s="250"/>
      <c r="C347" s="277"/>
      <c r="D347" s="277"/>
      <c r="E347" s="277"/>
      <c r="F347" s="277"/>
      <c r="G347" s="277"/>
      <c r="H347" s="277"/>
      <c r="I347" s="277"/>
      <c r="J347" s="238"/>
      <c r="K347" s="238"/>
      <c r="L347" s="238"/>
      <c r="M347" s="238"/>
      <c r="N347" s="238"/>
      <c r="O347" s="238"/>
      <c r="P347" s="238"/>
      <c r="Q347" s="238"/>
      <c r="R347" s="238"/>
      <c r="S347" s="239"/>
      <c r="T347" s="239"/>
      <c r="U347" s="239"/>
      <c r="V347" s="239"/>
      <c r="W347" s="239"/>
      <c r="X347" s="239"/>
      <c r="Y347" s="282"/>
      <c r="Z347" s="282"/>
      <c r="AA347" s="282"/>
    </row>
    <row r="348" spans="1:27" ht="15" customHeight="1" x14ac:dyDescent="0.15">
      <c r="A348" s="276"/>
      <c r="B348" s="483" t="s">
        <v>11</v>
      </c>
      <c r="C348" s="433" t="s">
        <v>27</v>
      </c>
      <c r="D348" s="557"/>
      <c r="E348" s="557"/>
      <c r="F348" s="557"/>
      <c r="G348" s="557"/>
      <c r="H348" s="557"/>
      <c r="I348" s="557"/>
      <c r="J348" s="557"/>
      <c r="K348" s="557"/>
      <c r="L348" s="557"/>
      <c r="M348" s="557"/>
      <c r="N348" s="557"/>
      <c r="O348" s="557"/>
      <c r="P348" s="557"/>
      <c r="Q348" s="557"/>
      <c r="R348" s="557"/>
      <c r="S348" s="557"/>
      <c r="T348" s="557"/>
      <c r="U348" s="557"/>
      <c r="V348" s="557"/>
      <c r="W348" s="557"/>
      <c r="X348" s="558"/>
      <c r="Y348" s="452"/>
      <c r="Z348" s="453"/>
      <c r="AA348" s="454"/>
    </row>
    <row r="349" spans="1:27" ht="15" customHeight="1" x14ac:dyDescent="0.15">
      <c r="A349" s="276"/>
      <c r="B349" s="483"/>
      <c r="C349" s="559"/>
      <c r="D349" s="560"/>
      <c r="E349" s="560"/>
      <c r="F349" s="560"/>
      <c r="G349" s="560"/>
      <c r="H349" s="560"/>
      <c r="I349" s="560"/>
      <c r="J349" s="560"/>
      <c r="K349" s="560"/>
      <c r="L349" s="560"/>
      <c r="M349" s="560"/>
      <c r="N349" s="560"/>
      <c r="O349" s="560"/>
      <c r="P349" s="560"/>
      <c r="Q349" s="560"/>
      <c r="R349" s="560"/>
      <c r="S349" s="560"/>
      <c r="T349" s="560"/>
      <c r="U349" s="560"/>
      <c r="V349" s="560"/>
      <c r="W349" s="560"/>
      <c r="X349" s="561"/>
      <c r="Y349" s="455"/>
      <c r="Z349" s="456"/>
      <c r="AA349" s="457"/>
    </row>
    <row r="350" spans="1:27" ht="11.25" customHeight="1" x14ac:dyDescent="0.15">
      <c r="A350" s="276"/>
      <c r="B350" s="483" t="s">
        <v>12</v>
      </c>
      <c r="C350" s="513" t="s">
        <v>59</v>
      </c>
      <c r="D350" s="514"/>
      <c r="E350" s="514"/>
      <c r="F350" s="514"/>
      <c r="G350" s="514"/>
      <c r="H350" s="514"/>
      <c r="I350" s="514"/>
      <c r="J350" s="514"/>
      <c r="K350" s="514"/>
      <c r="L350" s="514"/>
      <c r="M350" s="514"/>
      <c r="N350" s="514"/>
      <c r="O350" s="514"/>
      <c r="P350" s="514"/>
      <c r="Q350" s="514"/>
      <c r="R350" s="514"/>
      <c r="S350" s="514"/>
      <c r="T350" s="514"/>
      <c r="U350" s="514"/>
      <c r="V350" s="514"/>
      <c r="W350" s="514"/>
      <c r="X350" s="515"/>
      <c r="Y350" s="452"/>
      <c r="Z350" s="453"/>
      <c r="AA350" s="454"/>
    </row>
    <row r="351" spans="1:27" ht="11.25" customHeight="1" x14ac:dyDescent="0.15">
      <c r="A351" s="276"/>
      <c r="B351" s="483"/>
      <c r="C351" s="516"/>
      <c r="D351" s="517"/>
      <c r="E351" s="517"/>
      <c r="F351" s="517"/>
      <c r="G351" s="517"/>
      <c r="H351" s="517"/>
      <c r="I351" s="517"/>
      <c r="J351" s="517"/>
      <c r="K351" s="517"/>
      <c r="L351" s="517"/>
      <c r="M351" s="517"/>
      <c r="N351" s="517"/>
      <c r="O351" s="517"/>
      <c r="P351" s="517"/>
      <c r="Q351" s="517"/>
      <c r="R351" s="517"/>
      <c r="S351" s="517"/>
      <c r="T351" s="517"/>
      <c r="U351" s="517"/>
      <c r="V351" s="517"/>
      <c r="W351" s="517"/>
      <c r="X351" s="518"/>
      <c r="Y351" s="455"/>
      <c r="Z351" s="456"/>
      <c r="AA351" s="457"/>
    </row>
    <row r="352" spans="1:27" ht="36" customHeight="1" x14ac:dyDescent="0.15">
      <c r="A352" s="276"/>
      <c r="B352" s="483" t="s">
        <v>13</v>
      </c>
      <c r="C352" s="433" t="s">
        <v>98</v>
      </c>
      <c r="D352" s="557"/>
      <c r="E352" s="557"/>
      <c r="F352" s="557"/>
      <c r="G352" s="557"/>
      <c r="H352" s="557"/>
      <c r="I352" s="557"/>
      <c r="J352" s="557"/>
      <c r="K352" s="557"/>
      <c r="L352" s="557"/>
      <c r="M352" s="557"/>
      <c r="N352" s="557"/>
      <c r="O352" s="557"/>
      <c r="P352" s="557"/>
      <c r="Q352" s="557"/>
      <c r="R352" s="557"/>
      <c r="S352" s="557"/>
      <c r="T352" s="557"/>
      <c r="U352" s="557"/>
      <c r="V352" s="557"/>
      <c r="W352" s="557"/>
      <c r="X352" s="558"/>
      <c r="Y352" s="452"/>
      <c r="Z352" s="453"/>
      <c r="AA352" s="454"/>
    </row>
    <row r="353" spans="1:34" ht="36" customHeight="1" x14ac:dyDescent="0.15">
      <c r="A353" s="276"/>
      <c r="B353" s="483"/>
      <c r="C353" s="559"/>
      <c r="D353" s="560"/>
      <c r="E353" s="560"/>
      <c r="F353" s="560"/>
      <c r="G353" s="560"/>
      <c r="H353" s="560"/>
      <c r="I353" s="560"/>
      <c r="J353" s="560"/>
      <c r="K353" s="560"/>
      <c r="L353" s="560"/>
      <c r="M353" s="560"/>
      <c r="N353" s="560"/>
      <c r="O353" s="560"/>
      <c r="P353" s="560"/>
      <c r="Q353" s="560"/>
      <c r="R353" s="560"/>
      <c r="S353" s="560"/>
      <c r="T353" s="560"/>
      <c r="U353" s="560"/>
      <c r="V353" s="560"/>
      <c r="W353" s="560"/>
      <c r="X353" s="561"/>
      <c r="Y353" s="455"/>
      <c r="Z353" s="456"/>
      <c r="AA353" s="457"/>
    </row>
    <row r="354" spans="1:34" ht="36" customHeight="1" x14ac:dyDescent="0.15">
      <c r="A354" s="276"/>
      <c r="B354" s="483" t="s">
        <v>14</v>
      </c>
      <c r="C354" s="433" t="s">
        <v>99</v>
      </c>
      <c r="D354" s="557"/>
      <c r="E354" s="557"/>
      <c r="F354" s="557"/>
      <c r="G354" s="557"/>
      <c r="H354" s="557"/>
      <c r="I354" s="557"/>
      <c r="J354" s="557"/>
      <c r="K354" s="557"/>
      <c r="L354" s="557"/>
      <c r="M354" s="557"/>
      <c r="N354" s="557"/>
      <c r="O354" s="557"/>
      <c r="P354" s="557"/>
      <c r="Q354" s="557"/>
      <c r="R354" s="557"/>
      <c r="S354" s="557"/>
      <c r="T354" s="557"/>
      <c r="U354" s="557"/>
      <c r="V354" s="557"/>
      <c r="W354" s="557"/>
      <c r="X354" s="558"/>
      <c r="Y354" s="452"/>
      <c r="Z354" s="453"/>
      <c r="AA354" s="454"/>
    </row>
    <row r="355" spans="1:34" ht="36" customHeight="1" x14ac:dyDescent="0.15">
      <c r="A355" s="276"/>
      <c r="B355" s="483"/>
      <c r="C355" s="559"/>
      <c r="D355" s="560"/>
      <c r="E355" s="560"/>
      <c r="F355" s="560"/>
      <c r="G355" s="560"/>
      <c r="H355" s="560"/>
      <c r="I355" s="560"/>
      <c r="J355" s="560"/>
      <c r="K355" s="560"/>
      <c r="L355" s="560"/>
      <c r="M355" s="560"/>
      <c r="N355" s="560"/>
      <c r="O355" s="560"/>
      <c r="P355" s="560"/>
      <c r="Q355" s="560"/>
      <c r="R355" s="560"/>
      <c r="S355" s="560"/>
      <c r="T355" s="560"/>
      <c r="U355" s="560"/>
      <c r="V355" s="560"/>
      <c r="W355" s="560"/>
      <c r="X355" s="561"/>
      <c r="Y355" s="455"/>
      <c r="Z355" s="456"/>
      <c r="AA355" s="457"/>
    </row>
    <row r="356" spans="1:34" ht="12.75" customHeight="1" x14ac:dyDescent="0.15">
      <c r="A356" s="276"/>
      <c r="B356" s="292"/>
      <c r="C356" s="300"/>
      <c r="D356" s="294"/>
      <c r="E356" s="294"/>
      <c r="F356" s="294"/>
      <c r="G356" s="294"/>
      <c r="H356" s="294"/>
      <c r="I356" s="294"/>
      <c r="J356" s="295"/>
      <c r="K356" s="295"/>
      <c r="L356" s="295"/>
      <c r="M356" s="295"/>
      <c r="N356" s="295"/>
      <c r="O356" s="295"/>
      <c r="P356" s="295"/>
      <c r="Q356" s="295"/>
      <c r="R356" s="295"/>
      <c r="S356" s="244"/>
      <c r="T356" s="244"/>
      <c r="U356" s="244"/>
      <c r="V356" s="244"/>
      <c r="W356" s="244"/>
      <c r="X356" s="244"/>
      <c r="Y356" s="296"/>
      <c r="Z356" s="296"/>
      <c r="AA356" s="296"/>
    </row>
    <row r="357" spans="1:34" ht="18" customHeight="1" x14ac:dyDescent="0.15">
      <c r="A357" s="250" t="s">
        <v>294</v>
      </c>
      <c r="B357" s="247"/>
      <c r="C357" s="312"/>
      <c r="D357" s="312"/>
      <c r="E357" s="312"/>
      <c r="F357" s="312"/>
      <c r="G357" s="312"/>
      <c r="H357" s="312"/>
      <c r="I357" s="312"/>
      <c r="J357" s="312"/>
      <c r="K357" s="312"/>
      <c r="L357" s="312"/>
      <c r="M357" s="312"/>
      <c r="N357" s="312"/>
      <c r="O357" s="312"/>
      <c r="P357" s="312"/>
      <c r="Q357" s="312"/>
      <c r="R357" s="312"/>
      <c r="S357" s="312"/>
      <c r="T357" s="312"/>
      <c r="U357" s="312"/>
      <c r="V357" s="312"/>
      <c r="W357" s="312"/>
      <c r="X357" s="312"/>
      <c r="Y357" s="280"/>
      <c r="Z357" s="280"/>
      <c r="AA357" s="280"/>
    </row>
    <row r="358" spans="1:34" s="214" customFormat="1" ht="35.25" customHeight="1" x14ac:dyDescent="0.15">
      <c r="A358" s="287"/>
      <c r="B358" s="419" t="s">
        <v>11</v>
      </c>
      <c r="C358" s="566" t="s">
        <v>856</v>
      </c>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427"/>
      <c r="Z358" s="428"/>
      <c r="AA358" s="429"/>
      <c r="AB358" s="219"/>
    </row>
    <row r="359" spans="1:34" s="214" customFormat="1" ht="32.25" customHeight="1" x14ac:dyDescent="0.15">
      <c r="A359" s="287"/>
      <c r="B359" s="420"/>
      <c r="C359" s="568"/>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430"/>
      <c r="Z359" s="431"/>
      <c r="AA359" s="432"/>
    </row>
    <row r="360" spans="1:34" s="214" customFormat="1" ht="15" customHeight="1" x14ac:dyDescent="0.15">
      <c r="A360" s="287"/>
      <c r="B360" s="419" t="s">
        <v>12</v>
      </c>
      <c r="C360" s="566" t="s">
        <v>272</v>
      </c>
      <c r="D360" s="567"/>
      <c r="E360" s="567"/>
      <c r="F360" s="567"/>
      <c r="G360" s="567"/>
      <c r="H360" s="567"/>
      <c r="I360" s="567"/>
      <c r="J360" s="567"/>
      <c r="K360" s="567"/>
      <c r="L360" s="567"/>
      <c r="M360" s="567"/>
      <c r="N360" s="567"/>
      <c r="O360" s="567"/>
      <c r="P360" s="567"/>
      <c r="Q360" s="567"/>
      <c r="R360" s="567"/>
      <c r="S360" s="567"/>
      <c r="T360" s="567"/>
      <c r="U360" s="567"/>
      <c r="V360" s="567"/>
      <c r="W360" s="567"/>
      <c r="X360" s="578"/>
      <c r="Y360" s="427"/>
      <c r="Z360" s="428"/>
      <c r="AA360" s="429"/>
      <c r="AB360" s="219"/>
    </row>
    <row r="361" spans="1:34" s="214" customFormat="1" ht="15" customHeight="1" x14ac:dyDescent="0.15">
      <c r="A361" s="287"/>
      <c r="B361" s="420"/>
      <c r="C361" s="568"/>
      <c r="D361" s="569"/>
      <c r="E361" s="569"/>
      <c r="F361" s="569"/>
      <c r="G361" s="569"/>
      <c r="H361" s="569"/>
      <c r="I361" s="569"/>
      <c r="J361" s="569"/>
      <c r="K361" s="569"/>
      <c r="L361" s="569"/>
      <c r="M361" s="569"/>
      <c r="N361" s="569"/>
      <c r="O361" s="569"/>
      <c r="P361" s="569"/>
      <c r="Q361" s="569"/>
      <c r="R361" s="569"/>
      <c r="S361" s="569"/>
      <c r="T361" s="569"/>
      <c r="U361" s="569"/>
      <c r="V361" s="569"/>
      <c r="W361" s="569"/>
      <c r="X361" s="579"/>
      <c r="Y361" s="430"/>
      <c r="Z361" s="431"/>
      <c r="AA361" s="432"/>
    </row>
    <row r="362" spans="1:34" s="214" customFormat="1" ht="15" customHeight="1" x14ac:dyDescent="0.15">
      <c r="A362" s="287"/>
      <c r="B362" s="419" t="s">
        <v>13</v>
      </c>
      <c r="C362" s="566" t="s">
        <v>857</v>
      </c>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427"/>
      <c r="Z362" s="428"/>
      <c r="AA362" s="429"/>
      <c r="AB362" s="219"/>
    </row>
    <row r="363" spans="1:34" s="214" customFormat="1" ht="15" customHeight="1" x14ac:dyDescent="0.15">
      <c r="A363" s="287"/>
      <c r="B363" s="420"/>
      <c r="C363" s="568"/>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430"/>
      <c r="Z363" s="431"/>
      <c r="AA363" s="432"/>
    </row>
    <row r="364" spans="1:34" s="214" customFormat="1" ht="18" customHeight="1" x14ac:dyDescent="0.15">
      <c r="A364" s="287"/>
      <c r="B364" s="419" t="s">
        <v>14</v>
      </c>
      <c r="C364" s="566" t="s">
        <v>858</v>
      </c>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427"/>
      <c r="Z364" s="428"/>
      <c r="AA364" s="429"/>
      <c r="AB364" s="219"/>
    </row>
    <row r="365" spans="1:34" s="214" customFormat="1" ht="18.75" customHeight="1" x14ac:dyDescent="0.15">
      <c r="A365" s="287"/>
      <c r="B365" s="420"/>
      <c r="C365" s="568"/>
      <c r="D365" s="569"/>
      <c r="E365" s="569"/>
      <c r="F365" s="569"/>
      <c r="G365" s="569"/>
      <c r="H365" s="569"/>
      <c r="I365" s="569"/>
      <c r="J365" s="569"/>
      <c r="K365" s="569"/>
      <c r="L365" s="569"/>
      <c r="M365" s="569"/>
      <c r="N365" s="569"/>
      <c r="O365" s="569"/>
      <c r="P365" s="569"/>
      <c r="Q365" s="569"/>
      <c r="R365" s="569"/>
      <c r="S365" s="569"/>
      <c r="T365" s="569"/>
      <c r="U365" s="569"/>
      <c r="V365" s="569"/>
      <c r="W365" s="569"/>
      <c r="X365" s="569"/>
      <c r="Y365" s="430"/>
      <c r="Z365" s="431"/>
      <c r="AA365" s="432"/>
    </row>
    <row r="366" spans="1:34" s="214" customFormat="1" ht="28.5" customHeight="1" x14ac:dyDescent="0.15">
      <c r="A366" s="287"/>
      <c r="B366" s="419" t="s">
        <v>15</v>
      </c>
      <c r="C366" s="566" t="s">
        <v>881</v>
      </c>
      <c r="D366" s="567"/>
      <c r="E366" s="567"/>
      <c r="F366" s="567"/>
      <c r="G366" s="567"/>
      <c r="H366" s="567"/>
      <c r="I366" s="567"/>
      <c r="J366" s="567"/>
      <c r="K366" s="567"/>
      <c r="L366" s="567"/>
      <c r="M366" s="567"/>
      <c r="N366" s="567"/>
      <c r="O366" s="567"/>
      <c r="P366" s="567"/>
      <c r="Q366" s="567"/>
      <c r="R366" s="567"/>
      <c r="S366" s="567"/>
      <c r="T366" s="567"/>
      <c r="U366" s="567"/>
      <c r="V366" s="567"/>
      <c r="W366" s="567"/>
      <c r="X366" s="567"/>
      <c r="Y366" s="427"/>
      <c r="Z366" s="428"/>
      <c r="AA366" s="429"/>
      <c r="AB366" s="217"/>
      <c r="AC366" s="220"/>
      <c r="AD366" s="220"/>
      <c r="AE366" s="220"/>
      <c r="AF366" s="220"/>
      <c r="AG366" s="220"/>
      <c r="AH366" s="220"/>
    </row>
    <row r="367" spans="1:34" s="214" customFormat="1" ht="28.5" customHeight="1" x14ac:dyDescent="0.15">
      <c r="A367" s="287"/>
      <c r="B367" s="420"/>
      <c r="C367" s="568"/>
      <c r="D367" s="569"/>
      <c r="E367" s="569"/>
      <c r="F367" s="569"/>
      <c r="G367" s="569"/>
      <c r="H367" s="569"/>
      <c r="I367" s="569"/>
      <c r="J367" s="569"/>
      <c r="K367" s="569"/>
      <c r="L367" s="569"/>
      <c r="M367" s="569"/>
      <c r="N367" s="569"/>
      <c r="O367" s="569"/>
      <c r="P367" s="569"/>
      <c r="Q367" s="569"/>
      <c r="R367" s="569"/>
      <c r="S367" s="569"/>
      <c r="T367" s="569"/>
      <c r="U367" s="569"/>
      <c r="V367" s="569"/>
      <c r="W367" s="569"/>
      <c r="X367" s="569"/>
      <c r="Y367" s="430"/>
      <c r="Z367" s="431"/>
      <c r="AA367" s="432"/>
      <c r="AB367" s="217"/>
      <c r="AC367" s="220"/>
      <c r="AD367" s="220"/>
      <c r="AE367" s="220"/>
      <c r="AF367" s="220"/>
      <c r="AG367" s="220"/>
      <c r="AH367" s="220"/>
    </row>
    <row r="368" spans="1:34" s="214" customFormat="1" ht="15" customHeight="1" x14ac:dyDescent="0.15">
      <c r="A368" s="287"/>
      <c r="B368" s="419" t="s">
        <v>16</v>
      </c>
      <c r="C368" s="566" t="s">
        <v>244</v>
      </c>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26"/>
      <c r="Z368" s="527"/>
      <c r="AA368" s="528"/>
      <c r="AB368" s="219"/>
    </row>
    <row r="369" spans="1:28" s="214" customFormat="1" ht="30" customHeight="1" x14ac:dyDescent="0.15">
      <c r="A369" s="287"/>
      <c r="B369" s="445"/>
      <c r="C369" s="313"/>
      <c r="D369" s="314" t="s">
        <v>169</v>
      </c>
      <c r="E369" s="581" t="s">
        <v>172</v>
      </c>
      <c r="F369" s="582"/>
      <c r="G369" s="582"/>
      <c r="H369" s="582"/>
      <c r="I369" s="582"/>
      <c r="J369" s="582"/>
      <c r="K369" s="582"/>
      <c r="L369" s="582"/>
      <c r="M369" s="582"/>
      <c r="N369" s="582"/>
      <c r="O369" s="582"/>
      <c r="P369" s="582"/>
      <c r="Q369" s="582"/>
      <c r="R369" s="582"/>
      <c r="S369" s="582"/>
      <c r="T369" s="582"/>
      <c r="U369" s="582"/>
      <c r="V369" s="583"/>
      <c r="W369" s="584"/>
      <c r="X369" s="584"/>
      <c r="Y369" s="529"/>
      <c r="Z369" s="530"/>
      <c r="AA369" s="531"/>
    </row>
    <row r="370" spans="1:28" s="214" customFormat="1" ht="30" customHeight="1" x14ac:dyDescent="0.15">
      <c r="A370" s="287"/>
      <c r="B370" s="445"/>
      <c r="C370" s="315"/>
      <c r="D370" s="314" t="s">
        <v>170</v>
      </c>
      <c r="E370" s="723" t="s">
        <v>171</v>
      </c>
      <c r="F370" s="724"/>
      <c r="G370" s="724"/>
      <c r="H370" s="724"/>
      <c r="I370" s="724"/>
      <c r="J370" s="724"/>
      <c r="K370" s="724"/>
      <c r="L370" s="724"/>
      <c r="M370" s="724"/>
      <c r="N370" s="724"/>
      <c r="O370" s="724"/>
      <c r="P370" s="724"/>
      <c r="Q370" s="724"/>
      <c r="R370" s="724"/>
      <c r="S370" s="724"/>
      <c r="T370" s="724"/>
      <c r="U370" s="724"/>
      <c r="V370" s="725"/>
      <c r="W370" s="584"/>
      <c r="X370" s="584"/>
      <c r="Y370" s="529"/>
      <c r="Z370" s="530"/>
      <c r="AA370" s="531"/>
    </row>
    <row r="371" spans="1:28" s="214" customFormat="1" ht="30" customHeight="1" x14ac:dyDescent="0.15">
      <c r="A371" s="287"/>
      <c r="B371" s="420"/>
      <c r="C371" s="316"/>
      <c r="D371" s="317" t="s">
        <v>101</v>
      </c>
      <c r="E371" s="723" t="s">
        <v>903</v>
      </c>
      <c r="F371" s="724"/>
      <c r="G371" s="724"/>
      <c r="H371" s="724"/>
      <c r="I371" s="724"/>
      <c r="J371" s="724"/>
      <c r="K371" s="724"/>
      <c r="L371" s="724"/>
      <c r="M371" s="724"/>
      <c r="N371" s="724"/>
      <c r="O371" s="724"/>
      <c r="P371" s="724"/>
      <c r="Q371" s="724"/>
      <c r="R371" s="724"/>
      <c r="S371" s="724"/>
      <c r="T371" s="724"/>
      <c r="U371" s="724"/>
      <c r="V371" s="725"/>
      <c r="W371" s="584"/>
      <c r="X371" s="584"/>
      <c r="Y371" s="532"/>
      <c r="Z371" s="533"/>
      <c r="AA371" s="534"/>
    </row>
    <row r="372" spans="1:28" ht="22.5" customHeight="1" x14ac:dyDescent="0.15">
      <c r="A372" s="276"/>
      <c r="B372" s="483" t="s">
        <v>51</v>
      </c>
      <c r="C372" s="585" t="s">
        <v>100</v>
      </c>
      <c r="D372" s="586"/>
      <c r="E372" s="586"/>
      <c r="F372" s="586"/>
      <c r="G372" s="586"/>
      <c r="H372" s="586"/>
      <c r="I372" s="586"/>
      <c r="J372" s="586"/>
      <c r="K372" s="586"/>
      <c r="L372" s="586"/>
      <c r="M372" s="586"/>
      <c r="N372" s="586"/>
      <c r="O372" s="586"/>
      <c r="P372" s="586"/>
      <c r="Q372" s="586"/>
      <c r="R372" s="586"/>
      <c r="S372" s="586"/>
      <c r="T372" s="586"/>
      <c r="U372" s="586"/>
      <c r="V372" s="586"/>
      <c r="W372" s="586"/>
      <c r="X372" s="586"/>
      <c r="Y372" s="548"/>
      <c r="Z372" s="548"/>
      <c r="AA372" s="548"/>
    </row>
    <row r="373" spans="1:28" ht="22.5" customHeight="1" x14ac:dyDescent="0.15">
      <c r="A373" s="276"/>
      <c r="B373" s="483"/>
      <c r="C373" s="586"/>
      <c r="D373" s="586"/>
      <c r="E373" s="586"/>
      <c r="F373" s="586"/>
      <c r="G373" s="586"/>
      <c r="H373" s="586"/>
      <c r="I373" s="586"/>
      <c r="J373" s="586"/>
      <c r="K373" s="586"/>
      <c r="L373" s="586"/>
      <c r="M373" s="586"/>
      <c r="N373" s="586"/>
      <c r="O373" s="586"/>
      <c r="P373" s="586"/>
      <c r="Q373" s="586"/>
      <c r="R373" s="586"/>
      <c r="S373" s="586"/>
      <c r="T373" s="586"/>
      <c r="U373" s="586"/>
      <c r="V373" s="586"/>
      <c r="W373" s="586"/>
      <c r="X373" s="586"/>
      <c r="Y373" s="548"/>
      <c r="Z373" s="548"/>
      <c r="AA373" s="548"/>
    </row>
    <row r="374" spans="1:28" s="214" customFormat="1" ht="21.75" customHeight="1" x14ac:dyDescent="0.15">
      <c r="A374" s="287"/>
      <c r="B374" s="419" t="s">
        <v>52</v>
      </c>
      <c r="C374" s="566" t="s">
        <v>267</v>
      </c>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427"/>
      <c r="Z374" s="428"/>
      <c r="AA374" s="429"/>
      <c r="AB374" s="219"/>
    </row>
    <row r="375" spans="1:28" s="214" customFormat="1" ht="21.75" customHeight="1" x14ac:dyDescent="0.15">
      <c r="A375" s="287"/>
      <c r="B375" s="420"/>
      <c r="C375" s="568"/>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430"/>
      <c r="Z375" s="431"/>
      <c r="AA375" s="432"/>
    </row>
    <row r="376" spans="1:28" s="214" customFormat="1" ht="54" customHeight="1" x14ac:dyDescent="0.15">
      <c r="A376" s="287"/>
      <c r="B376" s="419" t="s">
        <v>52</v>
      </c>
      <c r="C376" s="464" t="s">
        <v>882</v>
      </c>
      <c r="D376" s="465"/>
      <c r="E376" s="465"/>
      <c r="F376" s="465"/>
      <c r="G376" s="465"/>
      <c r="H376" s="465"/>
      <c r="I376" s="465"/>
      <c r="J376" s="465"/>
      <c r="K376" s="465"/>
      <c r="L376" s="465"/>
      <c r="M376" s="465"/>
      <c r="N376" s="465"/>
      <c r="O376" s="465"/>
      <c r="P376" s="465"/>
      <c r="Q376" s="465"/>
      <c r="R376" s="465"/>
      <c r="S376" s="465"/>
      <c r="T376" s="465"/>
      <c r="U376" s="465"/>
      <c r="V376" s="465"/>
      <c r="W376" s="465"/>
      <c r="X376" s="465"/>
      <c r="Y376" s="427"/>
      <c r="Z376" s="428"/>
      <c r="AA376" s="429"/>
      <c r="AB376" s="219"/>
    </row>
    <row r="377" spans="1:28" s="214" customFormat="1" ht="54" customHeight="1" x14ac:dyDescent="0.15">
      <c r="A377" s="287"/>
      <c r="B377" s="420"/>
      <c r="C377" s="467"/>
      <c r="D377" s="468"/>
      <c r="E377" s="468"/>
      <c r="F377" s="468"/>
      <c r="G377" s="468"/>
      <c r="H377" s="468"/>
      <c r="I377" s="468"/>
      <c r="J377" s="468"/>
      <c r="K377" s="468"/>
      <c r="L377" s="468"/>
      <c r="M377" s="468"/>
      <c r="N377" s="468"/>
      <c r="O377" s="468"/>
      <c r="P377" s="468"/>
      <c r="Q377" s="468"/>
      <c r="R377" s="468"/>
      <c r="S377" s="468"/>
      <c r="T377" s="468"/>
      <c r="U377" s="468"/>
      <c r="V377" s="468"/>
      <c r="W377" s="468"/>
      <c r="X377" s="468"/>
      <c r="Y377" s="430"/>
      <c r="Z377" s="431"/>
      <c r="AA377" s="432"/>
    </row>
    <row r="378" spans="1:28" ht="18" customHeight="1" x14ac:dyDescent="0.15">
      <c r="A378" s="250" t="s">
        <v>295</v>
      </c>
      <c r="B378" s="250"/>
      <c r="C378" s="277"/>
      <c r="D378" s="277"/>
      <c r="E378" s="277"/>
      <c r="F378" s="277"/>
      <c r="G378" s="277"/>
      <c r="H378" s="277"/>
      <c r="I378" s="277"/>
      <c r="J378" s="238"/>
      <c r="K378" s="238"/>
      <c r="L378" s="238"/>
      <c r="M378" s="238"/>
      <c r="N378" s="238"/>
      <c r="O378" s="238"/>
      <c r="P378" s="238"/>
      <c r="Q378" s="238"/>
      <c r="R378" s="238"/>
      <c r="S378" s="239"/>
      <c r="T378" s="239"/>
      <c r="U378" s="239"/>
      <c r="V378" s="239"/>
      <c r="W378" s="239"/>
      <c r="X378" s="239"/>
      <c r="Y378" s="282"/>
      <c r="Z378" s="282"/>
      <c r="AA378" s="282"/>
    </row>
    <row r="379" spans="1:28" ht="15" customHeight="1" x14ac:dyDescent="0.15">
      <c r="A379" s="276"/>
      <c r="B379" s="483" t="s">
        <v>11</v>
      </c>
      <c r="C379" s="502" t="s">
        <v>243</v>
      </c>
      <c r="D379" s="556"/>
      <c r="E379" s="556"/>
      <c r="F379" s="556"/>
      <c r="G379" s="556"/>
      <c r="H379" s="556"/>
      <c r="I379" s="556"/>
      <c r="J379" s="556"/>
      <c r="K379" s="556"/>
      <c r="L379" s="556"/>
      <c r="M379" s="556"/>
      <c r="N379" s="556"/>
      <c r="O379" s="556"/>
      <c r="P379" s="556"/>
      <c r="Q379" s="556"/>
      <c r="R379" s="556"/>
      <c r="S379" s="556"/>
      <c r="T379" s="556"/>
      <c r="U379" s="556"/>
      <c r="V379" s="556"/>
      <c r="W379" s="556"/>
      <c r="X379" s="556"/>
      <c r="Y379" s="548"/>
      <c r="Z379" s="548"/>
      <c r="AA379" s="548"/>
    </row>
    <row r="380" spans="1:28" ht="15" customHeight="1" x14ac:dyDescent="0.15">
      <c r="A380" s="276"/>
      <c r="B380" s="483"/>
      <c r="C380" s="556"/>
      <c r="D380" s="556"/>
      <c r="E380" s="556"/>
      <c r="F380" s="556"/>
      <c r="G380" s="556"/>
      <c r="H380" s="556"/>
      <c r="I380" s="556"/>
      <c r="J380" s="556"/>
      <c r="K380" s="556"/>
      <c r="L380" s="556"/>
      <c r="M380" s="556"/>
      <c r="N380" s="556"/>
      <c r="O380" s="556"/>
      <c r="P380" s="556"/>
      <c r="Q380" s="556"/>
      <c r="R380" s="556"/>
      <c r="S380" s="556"/>
      <c r="T380" s="556"/>
      <c r="U380" s="556"/>
      <c r="V380" s="556"/>
      <c r="W380" s="556"/>
      <c r="X380" s="556"/>
      <c r="Y380" s="548"/>
      <c r="Z380" s="548"/>
      <c r="AA380" s="548"/>
    </row>
    <row r="381" spans="1:28" ht="8.25" customHeight="1" x14ac:dyDescent="0.15">
      <c r="A381" s="276"/>
      <c r="B381" s="247"/>
      <c r="C381" s="312"/>
      <c r="D381" s="312"/>
      <c r="E381" s="312"/>
      <c r="F381" s="312"/>
      <c r="G381" s="312"/>
      <c r="H381" s="312"/>
      <c r="I381" s="312"/>
      <c r="J381" s="312"/>
      <c r="K381" s="312"/>
      <c r="L381" s="312"/>
      <c r="M381" s="312"/>
      <c r="N381" s="312"/>
      <c r="O381" s="312"/>
      <c r="P381" s="312"/>
      <c r="Q381" s="312"/>
      <c r="R381" s="312"/>
      <c r="S381" s="312"/>
      <c r="T381" s="312"/>
      <c r="U381" s="312"/>
      <c r="V381" s="312"/>
      <c r="W381" s="312"/>
      <c r="X381" s="312"/>
      <c r="Y381" s="280"/>
      <c r="Z381" s="280"/>
      <c r="AA381" s="280"/>
    </row>
    <row r="382" spans="1:28" ht="18" customHeight="1" x14ac:dyDescent="0.15">
      <c r="A382" s="250" t="s">
        <v>859</v>
      </c>
      <c r="B382" s="250"/>
      <c r="C382" s="277"/>
      <c r="D382" s="277"/>
      <c r="E382" s="277"/>
      <c r="F382" s="277"/>
      <c r="G382" s="277"/>
      <c r="H382" s="277"/>
      <c r="I382" s="277"/>
      <c r="J382" s="238"/>
      <c r="K382" s="238"/>
      <c r="L382" s="238"/>
      <c r="M382" s="238"/>
      <c r="N382" s="238"/>
      <c r="O382" s="238"/>
      <c r="P382" s="238"/>
      <c r="Q382" s="238"/>
      <c r="R382" s="238"/>
      <c r="S382" s="239"/>
      <c r="T382" s="239"/>
      <c r="U382" s="239"/>
      <c r="V382" s="239"/>
      <c r="W382" s="239"/>
      <c r="X382" s="239"/>
      <c r="Y382" s="282"/>
      <c r="Z382" s="282"/>
      <c r="AA382" s="282"/>
    </row>
    <row r="383" spans="1:28" s="218" customFormat="1" ht="22.5" customHeight="1" x14ac:dyDescent="0.15">
      <c r="A383" s="287"/>
      <c r="B383" s="483" t="s">
        <v>11</v>
      </c>
      <c r="C383" s="433" t="s">
        <v>28</v>
      </c>
      <c r="D383" s="557"/>
      <c r="E383" s="557"/>
      <c r="F383" s="557"/>
      <c r="G383" s="557"/>
      <c r="H383" s="557"/>
      <c r="I383" s="557"/>
      <c r="J383" s="557"/>
      <c r="K383" s="557"/>
      <c r="L383" s="557"/>
      <c r="M383" s="557"/>
      <c r="N383" s="557"/>
      <c r="O383" s="557"/>
      <c r="P383" s="557"/>
      <c r="Q383" s="557"/>
      <c r="R383" s="557"/>
      <c r="S383" s="557"/>
      <c r="T383" s="557"/>
      <c r="U383" s="557"/>
      <c r="V383" s="557"/>
      <c r="W383" s="557"/>
      <c r="X383" s="558"/>
      <c r="Y383" s="452"/>
      <c r="Z383" s="453"/>
      <c r="AA383" s="454"/>
    </row>
    <row r="384" spans="1:28" s="218" customFormat="1" ht="22.5" customHeight="1" x14ac:dyDescent="0.15">
      <c r="A384" s="287"/>
      <c r="B384" s="483"/>
      <c r="C384" s="559"/>
      <c r="D384" s="560"/>
      <c r="E384" s="560"/>
      <c r="F384" s="560"/>
      <c r="G384" s="560"/>
      <c r="H384" s="560"/>
      <c r="I384" s="560"/>
      <c r="J384" s="560"/>
      <c r="K384" s="560"/>
      <c r="L384" s="560"/>
      <c r="M384" s="560"/>
      <c r="N384" s="560"/>
      <c r="O384" s="560"/>
      <c r="P384" s="560"/>
      <c r="Q384" s="560"/>
      <c r="R384" s="560"/>
      <c r="S384" s="560"/>
      <c r="T384" s="560"/>
      <c r="U384" s="560"/>
      <c r="V384" s="560"/>
      <c r="W384" s="560"/>
      <c r="X384" s="561"/>
      <c r="Y384" s="455"/>
      <c r="Z384" s="456"/>
      <c r="AA384" s="457"/>
    </row>
    <row r="385" spans="1:27" s="218" customFormat="1" ht="11.25" customHeight="1" x14ac:dyDescent="0.15">
      <c r="A385" s="287"/>
      <c r="B385" s="483" t="s">
        <v>12</v>
      </c>
      <c r="C385" s="513" t="s">
        <v>60</v>
      </c>
      <c r="D385" s="514"/>
      <c r="E385" s="514"/>
      <c r="F385" s="514"/>
      <c r="G385" s="514"/>
      <c r="H385" s="514"/>
      <c r="I385" s="514"/>
      <c r="J385" s="514"/>
      <c r="K385" s="514"/>
      <c r="L385" s="514"/>
      <c r="M385" s="514"/>
      <c r="N385" s="514"/>
      <c r="O385" s="514"/>
      <c r="P385" s="514"/>
      <c r="Q385" s="514"/>
      <c r="R385" s="514"/>
      <c r="S385" s="514"/>
      <c r="T385" s="514"/>
      <c r="U385" s="514"/>
      <c r="V385" s="514"/>
      <c r="W385" s="514"/>
      <c r="X385" s="515"/>
      <c r="Y385" s="452"/>
      <c r="Z385" s="453"/>
      <c r="AA385" s="454"/>
    </row>
    <row r="386" spans="1:27" s="218" customFormat="1" ht="11.25" customHeight="1" x14ac:dyDescent="0.15">
      <c r="A386" s="287"/>
      <c r="B386" s="483"/>
      <c r="C386" s="516"/>
      <c r="D386" s="517"/>
      <c r="E386" s="517"/>
      <c r="F386" s="517"/>
      <c r="G386" s="517"/>
      <c r="H386" s="517"/>
      <c r="I386" s="517"/>
      <c r="J386" s="517"/>
      <c r="K386" s="517"/>
      <c r="L386" s="517"/>
      <c r="M386" s="517"/>
      <c r="N386" s="517"/>
      <c r="O386" s="517"/>
      <c r="P386" s="517"/>
      <c r="Q386" s="517"/>
      <c r="R386" s="517"/>
      <c r="S386" s="517"/>
      <c r="T386" s="517"/>
      <c r="U386" s="517"/>
      <c r="V386" s="517"/>
      <c r="W386" s="517"/>
      <c r="X386" s="518"/>
      <c r="Y386" s="455"/>
      <c r="Z386" s="456"/>
      <c r="AA386" s="457"/>
    </row>
    <row r="387" spans="1:27" s="218" customFormat="1" ht="15" customHeight="1" x14ac:dyDescent="0.15">
      <c r="A387" s="287"/>
      <c r="B387" s="483" t="s">
        <v>13</v>
      </c>
      <c r="C387" s="502" t="s">
        <v>29</v>
      </c>
      <c r="D387" s="556"/>
      <c r="E387" s="556"/>
      <c r="F387" s="556"/>
      <c r="G387" s="556"/>
      <c r="H387" s="556"/>
      <c r="I387" s="556"/>
      <c r="J387" s="556"/>
      <c r="K387" s="556"/>
      <c r="L387" s="556"/>
      <c r="M387" s="556"/>
      <c r="N387" s="556"/>
      <c r="O387" s="556"/>
      <c r="P387" s="556"/>
      <c r="Q387" s="556"/>
      <c r="R387" s="556"/>
      <c r="S387" s="556"/>
      <c r="T387" s="556"/>
      <c r="U387" s="556"/>
      <c r="V387" s="556"/>
      <c r="W387" s="556"/>
      <c r="X387" s="556"/>
      <c r="Y387" s="548"/>
      <c r="Z387" s="548"/>
      <c r="AA387" s="548"/>
    </row>
    <row r="388" spans="1:27" s="218" customFormat="1" ht="15" customHeight="1" x14ac:dyDescent="0.15">
      <c r="A388" s="287"/>
      <c r="B388" s="483"/>
      <c r="C388" s="556"/>
      <c r="D388" s="556"/>
      <c r="E388" s="556"/>
      <c r="F388" s="556"/>
      <c r="G388" s="556"/>
      <c r="H388" s="556"/>
      <c r="I388" s="556"/>
      <c r="J388" s="556"/>
      <c r="K388" s="556"/>
      <c r="L388" s="556"/>
      <c r="M388" s="556"/>
      <c r="N388" s="556"/>
      <c r="O388" s="556"/>
      <c r="P388" s="556"/>
      <c r="Q388" s="556"/>
      <c r="R388" s="556"/>
      <c r="S388" s="556"/>
      <c r="T388" s="556"/>
      <c r="U388" s="556"/>
      <c r="V388" s="556"/>
      <c r="W388" s="556"/>
      <c r="X388" s="556"/>
      <c r="Y388" s="548"/>
      <c r="Z388" s="548"/>
      <c r="AA388" s="548"/>
    </row>
    <row r="389" spans="1:27" s="218" customFormat="1" ht="12.75" customHeight="1" x14ac:dyDescent="0.15">
      <c r="A389" s="287"/>
      <c r="B389" s="247"/>
      <c r="C389" s="312"/>
      <c r="D389" s="312"/>
      <c r="E389" s="312"/>
      <c r="F389" s="312"/>
      <c r="G389" s="312"/>
      <c r="H389" s="312"/>
      <c r="I389" s="312"/>
      <c r="J389" s="312"/>
      <c r="K389" s="312"/>
      <c r="L389" s="312"/>
      <c r="M389" s="312"/>
      <c r="N389" s="312"/>
      <c r="O389" s="312"/>
      <c r="P389" s="312"/>
      <c r="Q389" s="312"/>
      <c r="R389" s="312"/>
      <c r="S389" s="312"/>
      <c r="T389" s="312"/>
      <c r="U389" s="312"/>
      <c r="V389" s="312"/>
      <c r="W389" s="312"/>
      <c r="X389" s="312"/>
      <c r="Y389" s="280"/>
      <c r="Z389" s="280"/>
      <c r="AA389" s="280"/>
    </row>
    <row r="390" spans="1:27" s="218" customFormat="1" ht="18" customHeight="1" x14ac:dyDescent="0.15">
      <c r="A390" s="291" t="s">
        <v>296</v>
      </c>
      <c r="B390" s="247"/>
      <c r="C390" s="312"/>
      <c r="D390" s="312"/>
      <c r="E390" s="312"/>
      <c r="F390" s="312"/>
      <c r="G390" s="312"/>
      <c r="H390" s="312"/>
      <c r="I390" s="312"/>
      <c r="J390" s="312"/>
      <c r="K390" s="312"/>
      <c r="L390" s="312"/>
      <c r="M390" s="312"/>
      <c r="N390" s="312"/>
      <c r="O390" s="312"/>
      <c r="P390" s="312"/>
      <c r="Q390" s="312"/>
      <c r="R390" s="312"/>
      <c r="S390" s="312"/>
      <c r="T390" s="312"/>
      <c r="U390" s="312"/>
      <c r="V390" s="312"/>
      <c r="W390" s="312"/>
      <c r="X390" s="312"/>
      <c r="Y390" s="280"/>
      <c r="Z390" s="280"/>
      <c r="AA390" s="280"/>
    </row>
    <row r="391" spans="1:27" s="218" customFormat="1" ht="22.5" customHeight="1" x14ac:dyDescent="0.15">
      <c r="A391" s="287"/>
      <c r="B391" s="419" t="s">
        <v>273</v>
      </c>
      <c r="C391" s="433" t="s">
        <v>297</v>
      </c>
      <c r="D391" s="434"/>
      <c r="E391" s="434"/>
      <c r="F391" s="434"/>
      <c r="G391" s="434"/>
      <c r="H391" s="434"/>
      <c r="I391" s="434"/>
      <c r="J391" s="434"/>
      <c r="K391" s="434"/>
      <c r="L391" s="434"/>
      <c r="M391" s="434"/>
      <c r="N391" s="434"/>
      <c r="O391" s="434"/>
      <c r="P391" s="434"/>
      <c r="Q391" s="434"/>
      <c r="R391" s="434"/>
      <c r="S391" s="434"/>
      <c r="T391" s="434"/>
      <c r="U391" s="434"/>
      <c r="V391" s="434"/>
      <c r="W391" s="434"/>
      <c r="X391" s="435"/>
      <c r="Y391" s="452"/>
      <c r="Z391" s="453"/>
      <c r="AA391" s="454"/>
    </row>
    <row r="392" spans="1:27" s="218" customFormat="1" ht="22.5" customHeight="1" x14ac:dyDescent="0.15">
      <c r="A392" s="287"/>
      <c r="B392" s="420"/>
      <c r="C392" s="436"/>
      <c r="D392" s="437"/>
      <c r="E392" s="437"/>
      <c r="F392" s="437"/>
      <c r="G392" s="437"/>
      <c r="H392" s="437"/>
      <c r="I392" s="437"/>
      <c r="J392" s="437"/>
      <c r="K392" s="437"/>
      <c r="L392" s="437"/>
      <c r="M392" s="437"/>
      <c r="N392" s="437"/>
      <c r="O392" s="437"/>
      <c r="P392" s="437"/>
      <c r="Q392" s="437"/>
      <c r="R392" s="437"/>
      <c r="S392" s="437"/>
      <c r="T392" s="437"/>
      <c r="U392" s="437"/>
      <c r="V392" s="437"/>
      <c r="W392" s="437"/>
      <c r="X392" s="438"/>
      <c r="Y392" s="458"/>
      <c r="Z392" s="459"/>
      <c r="AA392" s="460"/>
    </row>
    <row r="393" spans="1:27" s="218" customFormat="1" ht="11.25" customHeight="1" x14ac:dyDescent="0.15">
      <c r="A393" s="287"/>
      <c r="B393" s="419" t="s">
        <v>274</v>
      </c>
      <c r="C393" s="433" t="s">
        <v>298</v>
      </c>
      <c r="D393" s="434"/>
      <c r="E393" s="434"/>
      <c r="F393" s="434"/>
      <c r="G393" s="434"/>
      <c r="H393" s="434"/>
      <c r="I393" s="434"/>
      <c r="J393" s="434"/>
      <c r="K393" s="434"/>
      <c r="L393" s="434"/>
      <c r="M393" s="434"/>
      <c r="N393" s="434"/>
      <c r="O393" s="434"/>
      <c r="P393" s="434"/>
      <c r="Q393" s="434"/>
      <c r="R393" s="434"/>
      <c r="S393" s="434"/>
      <c r="T393" s="434"/>
      <c r="U393" s="434"/>
      <c r="V393" s="434"/>
      <c r="W393" s="434"/>
      <c r="X393" s="435"/>
      <c r="Y393" s="452"/>
      <c r="Z393" s="453"/>
      <c r="AA393" s="454"/>
    </row>
    <row r="394" spans="1:27" s="218" customFormat="1" ht="11.25" customHeight="1" x14ac:dyDescent="0.15">
      <c r="A394" s="287"/>
      <c r="B394" s="420"/>
      <c r="C394" s="436"/>
      <c r="D394" s="437"/>
      <c r="E394" s="437"/>
      <c r="F394" s="437"/>
      <c r="G394" s="437"/>
      <c r="H394" s="437"/>
      <c r="I394" s="437"/>
      <c r="J394" s="437"/>
      <c r="K394" s="437"/>
      <c r="L394" s="437"/>
      <c r="M394" s="437"/>
      <c r="N394" s="437"/>
      <c r="O394" s="437"/>
      <c r="P394" s="437"/>
      <c r="Q394" s="437"/>
      <c r="R394" s="437"/>
      <c r="S394" s="437"/>
      <c r="T394" s="437"/>
      <c r="U394" s="437"/>
      <c r="V394" s="437"/>
      <c r="W394" s="437"/>
      <c r="X394" s="438"/>
      <c r="Y394" s="458"/>
      <c r="Z394" s="459"/>
      <c r="AA394" s="460"/>
    </row>
    <row r="395" spans="1:27" s="218" customFormat="1" ht="15" customHeight="1" x14ac:dyDescent="0.15">
      <c r="A395" s="287"/>
      <c r="B395" s="419" t="s">
        <v>275</v>
      </c>
      <c r="C395" s="433" t="s">
        <v>299</v>
      </c>
      <c r="D395" s="434"/>
      <c r="E395" s="434"/>
      <c r="F395" s="434"/>
      <c r="G395" s="434"/>
      <c r="H395" s="434"/>
      <c r="I395" s="434"/>
      <c r="J395" s="434"/>
      <c r="K395" s="434"/>
      <c r="L395" s="434"/>
      <c r="M395" s="434"/>
      <c r="N395" s="434"/>
      <c r="O395" s="434"/>
      <c r="P395" s="434"/>
      <c r="Q395" s="434"/>
      <c r="R395" s="434"/>
      <c r="S395" s="434"/>
      <c r="T395" s="434"/>
      <c r="U395" s="434"/>
      <c r="V395" s="434"/>
      <c r="W395" s="434"/>
      <c r="X395" s="435"/>
      <c r="Y395" s="452"/>
      <c r="Z395" s="453"/>
      <c r="AA395" s="454"/>
    </row>
    <row r="396" spans="1:27" s="218" customFormat="1" ht="15" customHeight="1" x14ac:dyDescent="0.15">
      <c r="A396" s="287"/>
      <c r="B396" s="420"/>
      <c r="C396" s="436"/>
      <c r="D396" s="437"/>
      <c r="E396" s="437"/>
      <c r="F396" s="437"/>
      <c r="G396" s="437"/>
      <c r="H396" s="437"/>
      <c r="I396" s="437"/>
      <c r="J396" s="437"/>
      <c r="K396" s="437"/>
      <c r="L396" s="437"/>
      <c r="M396" s="437"/>
      <c r="N396" s="437"/>
      <c r="O396" s="437"/>
      <c r="P396" s="437"/>
      <c r="Q396" s="437"/>
      <c r="R396" s="437"/>
      <c r="S396" s="437"/>
      <c r="T396" s="437"/>
      <c r="U396" s="437"/>
      <c r="V396" s="437"/>
      <c r="W396" s="437"/>
      <c r="X396" s="438"/>
      <c r="Y396" s="458"/>
      <c r="Z396" s="459"/>
      <c r="AA396" s="460"/>
    </row>
    <row r="397" spans="1:27" s="218" customFormat="1" ht="11.25" customHeight="1" x14ac:dyDescent="0.15">
      <c r="A397" s="287"/>
      <c r="B397" s="419" t="s">
        <v>276</v>
      </c>
      <c r="C397" s="433" t="s">
        <v>300</v>
      </c>
      <c r="D397" s="434"/>
      <c r="E397" s="434"/>
      <c r="F397" s="434"/>
      <c r="G397" s="434"/>
      <c r="H397" s="434"/>
      <c r="I397" s="434"/>
      <c r="J397" s="434"/>
      <c r="K397" s="434"/>
      <c r="L397" s="434"/>
      <c r="M397" s="434"/>
      <c r="N397" s="434"/>
      <c r="O397" s="434"/>
      <c r="P397" s="434"/>
      <c r="Q397" s="434"/>
      <c r="R397" s="434"/>
      <c r="S397" s="434"/>
      <c r="T397" s="434"/>
      <c r="U397" s="434"/>
      <c r="V397" s="434"/>
      <c r="W397" s="434"/>
      <c r="X397" s="435"/>
      <c r="Y397" s="452"/>
      <c r="Z397" s="453"/>
      <c r="AA397" s="454"/>
    </row>
    <row r="398" spans="1:27" s="218" customFormat="1" ht="11.25" customHeight="1" x14ac:dyDescent="0.15">
      <c r="A398" s="287"/>
      <c r="B398" s="420"/>
      <c r="C398" s="436"/>
      <c r="D398" s="437"/>
      <c r="E398" s="437"/>
      <c r="F398" s="437"/>
      <c r="G398" s="437"/>
      <c r="H398" s="437"/>
      <c r="I398" s="437"/>
      <c r="J398" s="437"/>
      <c r="K398" s="437"/>
      <c r="L398" s="437"/>
      <c r="M398" s="437"/>
      <c r="N398" s="437"/>
      <c r="O398" s="437"/>
      <c r="P398" s="437"/>
      <c r="Q398" s="437"/>
      <c r="R398" s="437"/>
      <c r="S398" s="437"/>
      <c r="T398" s="437"/>
      <c r="U398" s="437"/>
      <c r="V398" s="437"/>
      <c r="W398" s="437"/>
      <c r="X398" s="438"/>
      <c r="Y398" s="458"/>
      <c r="Z398" s="459"/>
      <c r="AA398" s="460"/>
    </row>
    <row r="399" spans="1:27" s="218" customFormat="1" ht="9" customHeight="1" x14ac:dyDescent="0.15">
      <c r="A399" s="287"/>
      <c r="B399" s="288"/>
      <c r="C399" s="312"/>
      <c r="D399" s="312"/>
      <c r="E399" s="312"/>
      <c r="F399" s="312"/>
      <c r="G399" s="312"/>
      <c r="H399" s="312"/>
      <c r="I399" s="312"/>
      <c r="J399" s="312"/>
      <c r="K399" s="312"/>
      <c r="L399" s="312"/>
      <c r="M399" s="312"/>
      <c r="N399" s="312"/>
      <c r="O399" s="312"/>
      <c r="P399" s="312"/>
      <c r="Q399" s="312"/>
      <c r="R399" s="312"/>
      <c r="S399" s="312"/>
      <c r="T399" s="312"/>
      <c r="U399" s="312"/>
      <c r="V399" s="312"/>
      <c r="W399" s="312"/>
      <c r="X399" s="312"/>
      <c r="Y399" s="280"/>
      <c r="Z399" s="280"/>
      <c r="AA399" s="280"/>
    </row>
    <row r="400" spans="1:27" ht="18" customHeight="1" x14ac:dyDescent="0.15">
      <c r="A400" s="250" t="s">
        <v>301</v>
      </c>
      <c r="B400" s="250"/>
      <c r="C400" s="277"/>
      <c r="D400" s="277"/>
      <c r="E400" s="277"/>
      <c r="F400" s="277"/>
      <c r="G400" s="277"/>
      <c r="H400" s="277"/>
      <c r="I400" s="277"/>
      <c r="J400" s="238"/>
      <c r="K400" s="238"/>
      <c r="L400" s="238"/>
      <c r="M400" s="238"/>
      <c r="N400" s="238"/>
      <c r="O400" s="238"/>
      <c r="P400" s="238"/>
      <c r="Q400" s="238"/>
      <c r="R400" s="238"/>
      <c r="S400" s="239"/>
      <c r="T400" s="239"/>
      <c r="U400" s="239"/>
      <c r="V400" s="239"/>
      <c r="W400" s="239"/>
      <c r="X400" s="239"/>
      <c r="Y400" s="282"/>
      <c r="Z400" s="282"/>
      <c r="AA400" s="282"/>
    </row>
    <row r="401" spans="1:27" ht="11.25" customHeight="1" x14ac:dyDescent="0.15">
      <c r="A401" s="276"/>
      <c r="B401" s="483" t="s">
        <v>11</v>
      </c>
      <c r="C401" s="513" t="s">
        <v>61</v>
      </c>
      <c r="D401" s="514"/>
      <c r="E401" s="514"/>
      <c r="F401" s="514"/>
      <c r="G401" s="514"/>
      <c r="H401" s="514"/>
      <c r="I401" s="514"/>
      <c r="J401" s="514"/>
      <c r="K401" s="514"/>
      <c r="L401" s="514"/>
      <c r="M401" s="514"/>
      <c r="N401" s="514"/>
      <c r="O401" s="514"/>
      <c r="P401" s="514"/>
      <c r="Q401" s="514"/>
      <c r="R401" s="514"/>
      <c r="S401" s="514"/>
      <c r="T401" s="514"/>
      <c r="U401" s="514"/>
      <c r="V401" s="514"/>
      <c r="W401" s="514"/>
      <c r="X401" s="515"/>
      <c r="Y401" s="452"/>
      <c r="Z401" s="453"/>
      <c r="AA401" s="454"/>
    </row>
    <row r="402" spans="1:27" ht="11.25" customHeight="1" x14ac:dyDescent="0.15">
      <c r="A402" s="276"/>
      <c r="B402" s="483"/>
      <c r="C402" s="516"/>
      <c r="D402" s="517"/>
      <c r="E402" s="517"/>
      <c r="F402" s="517"/>
      <c r="G402" s="517"/>
      <c r="H402" s="517"/>
      <c r="I402" s="517"/>
      <c r="J402" s="517"/>
      <c r="K402" s="517"/>
      <c r="L402" s="517"/>
      <c r="M402" s="517"/>
      <c r="N402" s="517"/>
      <c r="O402" s="517"/>
      <c r="P402" s="517"/>
      <c r="Q402" s="517"/>
      <c r="R402" s="517"/>
      <c r="S402" s="517"/>
      <c r="T402" s="517"/>
      <c r="U402" s="517"/>
      <c r="V402" s="517"/>
      <c r="W402" s="517"/>
      <c r="X402" s="518"/>
      <c r="Y402" s="455"/>
      <c r="Z402" s="456"/>
      <c r="AA402" s="457"/>
    </row>
    <row r="403" spans="1:27" ht="15" customHeight="1" x14ac:dyDescent="0.15">
      <c r="A403" s="276"/>
      <c r="B403" s="419" t="s">
        <v>12</v>
      </c>
      <c r="C403" s="433" t="s">
        <v>173</v>
      </c>
      <c r="D403" s="557"/>
      <c r="E403" s="557"/>
      <c r="F403" s="557"/>
      <c r="G403" s="557"/>
      <c r="H403" s="557"/>
      <c r="I403" s="557"/>
      <c r="J403" s="557"/>
      <c r="K403" s="557"/>
      <c r="L403" s="557"/>
      <c r="M403" s="557"/>
      <c r="N403" s="557"/>
      <c r="O403" s="557"/>
      <c r="P403" s="557"/>
      <c r="Q403" s="557"/>
      <c r="R403" s="557"/>
      <c r="S403" s="557"/>
      <c r="T403" s="557"/>
      <c r="U403" s="557"/>
      <c r="V403" s="557"/>
      <c r="W403" s="557"/>
      <c r="X403" s="558"/>
      <c r="Y403" s="548"/>
      <c r="Z403" s="548"/>
      <c r="AA403" s="548"/>
    </row>
    <row r="404" spans="1:27" ht="15" customHeight="1" x14ac:dyDescent="0.15">
      <c r="A404" s="276"/>
      <c r="B404" s="445"/>
      <c r="C404" s="559"/>
      <c r="D404" s="560"/>
      <c r="E404" s="560"/>
      <c r="F404" s="560"/>
      <c r="G404" s="560"/>
      <c r="H404" s="560"/>
      <c r="I404" s="560"/>
      <c r="J404" s="560"/>
      <c r="K404" s="560"/>
      <c r="L404" s="560"/>
      <c r="M404" s="560"/>
      <c r="N404" s="560"/>
      <c r="O404" s="560"/>
      <c r="P404" s="560"/>
      <c r="Q404" s="560"/>
      <c r="R404" s="560"/>
      <c r="S404" s="560"/>
      <c r="T404" s="560"/>
      <c r="U404" s="560"/>
      <c r="V404" s="560"/>
      <c r="W404" s="560"/>
      <c r="X404" s="561"/>
      <c r="Y404" s="548"/>
      <c r="Z404" s="548"/>
      <c r="AA404" s="548"/>
    </row>
    <row r="405" spans="1:27" s="218" customFormat="1" ht="13.5" customHeight="1" x14ac:dyDescent="0.15">
      <c r="A405" s="277"/>
      <c r="B405" s="445"/>
      <c r="C405" s="318"/>
      <c r="D405" s="464" t="s">
        <v>860</v>
      </c>
      <c r="E405" s="465"/>
      <c r="F405" s="465"/>
      <c r="G405" s="465"/>
      <c r="H405" s="465"/>
      <c r="I405" s="465"/>
      <c r="J405" s="465"/>
      <c r="K405" s="465"/>
      <c r="L405" s="465"/>
      <c r="M405" s="465"/>
      <c r="N405" s="465"/>
      <c r="O405" s="465"/>
      <c r="P405" s="465"/>
      <c r="Q405" s="465"/>
      <c r="R405" s="465"/>
      <c r="S405" s="465"/>
      <c r="T405" s="465"/>
      <c r="U405" s="465"/>
      <c r="V405" s="465"/>
      <c r="W405" s="465"/>
      <c r="X405" s="466"/>
      <c r="Y405" s="580"/>
      <c r="Z405" s="580"/>
      <c r="AA405" s="580"/>
    </row>
    <row r="406" spans="1:27" s="218" customFormat="1" ht="13.5" customHeight="1" x14ac:dyDescent="0.15">
      <c r="A406" s="277"/>
      <c r="B406" s="445"/>
      <c r="C406" s="319"/>
      <c r="D406" s="564">
        <v>1</v>
      </c>
      <c r="E406" s="565"/>
      <c r="F406" s="304" t="s">
        <v>507</v>
      </c>
      <c r="G406" s="271"/>
      <c r="H406" s="271"/>
      <c r="I406" s="271"/>
      <c r="J406" s="320"/>
      <c r="K406" s="320"/>
      <c r="L406" s="320"/>
      <c r="M406" s="320"/>
      <c r="N406" s="320"/>
      <c r="O406" s="320"/>
      <c r="P406" s="320"/>
      <c r="Q406" s="320"/>
      <c r="R406" s="320"/>
      <c r="S406" s="290"/>
      <c r="T406" s="290"/>
      <c r="U406" s="290"/>
      <c r="V406" s="290"/>
      <c r="W406" s="290"/>
      <c r="X406" s="321"/>
      <c r="Y406" s="580"/>
      <c r="Z406" s="580"/>
      <c r="AA406" s="580"/>
    </row>
    <row r="407" spans="1:27" s="218" customFormat="1" ht="13.5" customHeight="1" x14ac:dyDescent="0.15">
      <c r="A407" s="306"/>
      <c r="B407" s="445"/>
      <c r="C407" s="319"/>
      <c r="D407" s="587">
        <v>2</v>
      </c>
      <c r="E407" s="588"/>
      <c r="F407" s="308" t="s">
        <v>508</v>
      </c>
      <c r="G407" s="308"/>
      <c r="H407" s="308"/>
      <c r="I407" s="322"/>
      <c r="J407" s="322"/>
      <c r="K407" s="322"/>
      <c r="L407" s="322"/>
      <c r="M407" s="322"/>
      <c r="N407" s="322"/>
      <c r="O407" s="322"/>
      <c r="P407" s="322"/>
      <c r="Q407" s="322"/>
      <c r="R407" s="322"/>
      <c r="S407" s="322"/>
      <c r="T407" s="322"/>
      <c r="U407" s="322"/>
      <c r="V407" s="322"/>
      <c r="W407" s="322"/>
      <c r="X407" s="323"/>
      <c r="Y407" s="580"/>
      <c r="Z407" s="580"/>
      <c r="AA407" s="580"/>
    </row>
    <row r="408" spans="1:27" s="218" customFormat="1" ht="13.5" customHeight="1" x14ac:dyDescent="0.15">
      <c r="A408" s="306"/>
      <c r="B408" s="445"/>
      <c r="C408" s="319"/>
      <c r="D408" s="324" t="s">
        <v>861</v>
      </c>
      <c r="E408" s="290"/>
      <c r="F408" s="290"/>
      <c r="G408" s="290"/>
      <c r="H408" s="290"/>
      <c r="I408" s="290"/>
      <c r="J408" s="290"/>
      <c r="K408" s="290"/>
      <c r="L408" s="290"/>
      <c r="M408" s="290"/>
      <c r="N408" s="290"/>
      <c r="O408" s="290"/>
      <c r="P408" s="290"/>
      <c r="Q408" s="290"/>
      <c r="R408" s="290"/>
      <c r="S408" s="290"/>
      <c r="T408" s="290"/>
      <c r="U408" s="290"/>
      <c r="V408" s="290"/>
      <c r="W408" s="290"/>
      <c r="X408" s="321"/>
      <c r="Y408" s="580"/>
      <c r="Z408" s="580"/>
      <c r="AA408" s="580"/>
    </row>
    <row r="409" spans="1:27" s="218" customFormat="1" ht="13.5" customHeight="1" x14ac:dyDescent="0.15">
      <c r="A409" s="306"/>
      <c r="B409" s="445"/>
      <c r="C409" s="319"/>
      <c r="D409" s="564">
        <v>3</v>
      </c>
      <c r="E409" s="565"/>
      <c r="F409" s="570" t="s">
        <v>509</v>
      </c>
      <c r="G409" s="570"/>
      <c r="H409" s="570"/>
      <c r="I409" s="570"/>
      <c r="J409" s="570"/>
      <c r="K409" s="570"/>
      <c r="L409" s="570"/>
      <c r="M409" s="570"/>
      <c r="N409" s="570"/>
      <c r="O409" s="570"/>
      <c r="P409" s="570"/>
      <c r="Q409" s="570"/>
      <c r="R409" s="570"/>
      <c r="S409" s="570"/>
      <c r="T409" s="570"/>
      <c r="U409" s="570"/>
      <c r="V409" s="570"/>
      <c r="W409" s="570"/>
      <c r="X409" s="571"/>
      <c r="Y409" s="580"/>
      <c r="Z409" s="580"/>
      <c r="AA409" s="580"/>
    </row>
    <row r="410" spans="1:27" s="218" customFormat="1" ht="13.5" customHeight="1" x14ac:dyDescent="0.15">
      <c r="A410" s="306"/>
      <c r="B410" s="445"/>
      <c r="C410" s="319"/>
      <c r="D410" s="324"/>
      <c r="E410" s="290"/>
      <c r="F410" s="570"/>
      <c r="G410" s="570"/>
      <c r="H410" s="570"/>
      <c r="I410" s="570"/>
      <c r="J410" s="570"/>
      <c r="K410" s="570"/>
      <c r="L410" s="570"/>
      <c r="M410" s="570"/>
      <c r="N410" s="570"/>
      <c r="O410" s="570"/>
      <c r="P410" s="570"/>
      <c r="Q410" s="570"/>
      <c r="R410" s="570"/>
      <c r="S410" s="570"/>
      <c r="T410" s="570"/>
      <c r="U410" s="570"/>
      <c r="V410" s="570"/>
      <c r="W410" s="570"/>
      <c r="X410" s="571"/>
      <c r="Y410" s="580"/>
      <c r="Z410" s="580"/>
      <c r="AA410" s="580"/>
    </row>
    <row r="411" spans="1:27" s="218" customFormat="1" ht="13.5" customHeight="1" x14ac:dyDescent="0.15">
      <c r="A411" s="306"/>
      <c r="B411" s="445"/>
      <c r="C411" s="319"/>
      <c r="D411" s="564">
        <v>4</v>
      </c>
      <c r="E411" s="565"/>
      <c r="F411" s="290" t="s">
        <v>510</v>
      </c>
      <c r="G411" s="290"/>
      <c r="H411" s="290"/>
      <c r="I411" s="290"/>
      <c r="J411" s="290"/>
      <c r="K411" s="290"/>
      <c r="L411" s="290"/>
      <c r="M411" s="290"/>
      <c r="N411" s="290"/>
      <c r="O411" s="290"/>
      <c r="P411" s="290"/>
      <c r="Q411" s="290"/>
      <c r="R411" s="290"/>
      <c r="S411" s="290"/>
      <c r="T411" s="290"/>
      <c r="U411" s="290"/>
      <c r="V411" s="290"/>
      <c r="W411" s="290"/>
      <c r="X411" s="321"/>
      <c r="Y411" s="580"/>
      <c r="Z411" s="580"/>
      <c r="AA411" s="580"/>
    </row>
    <row r="412" spans="1:27" s="218" customFormat="1" ht="13.5" customHeight="1" x14ac:dyDescent="0.15">
      <c r="A412" s="306"/>
      <c r="B412" s="445"/>
      <c r="C412" s="319"/>
      <c r="D412" s="564">
        <v>5</v>
      </c>
      <c r="E412" s="565"/>
      <c r="F412" s="290" t="s">
        <v>511</v>
      </c>
      <c r="G412" s="290"/>
      <c r="H412" s="290"/>
      <c r="I412" s="290"/>
      <c r="J412" s="290"/>
      <c r="K412" s="290"/>
      <c r="L412" s="290"/>
      <c r="M412" s="290"/>
      <c r="N412" s="290"/>
      <c r="O412" s="290"/>
      <c r="P412" s="290"/>
      <c r="Q412" s="290"/>
      <c r="R412" s="290"/>
      <c r="S412" s="290"/>
      <c r="T412" s="290"/>
      <c r="U412" s="290"/>
      <c r="V412" s="290"/>
      <c r="W412" s="290"/>
      <c r="X412" s="321"/>
      <c r="Y412" s="580"/>
      <c r="Z412" s="580"/>
      <c r="AA412" s="580"/>
    </row>
    <row r="413" spans="1:27" s="218" customFormat="1" ht="13.5" customHeight="1" x14ac:dyDescent="0.15">
      <c r="A413" s="306"/>
      <c r="B413" s="445"/>
      <c r="C413" s="319"/>
      <c r="D413" s="564">
        <v>6</v>
      </c>
      <c r="E413" s="565"/>
      <c r="F413" s="290" t="s">
        <v>512</v>
      </c>
      <c r="G413" s="290"/>
      <c r="H413" s="290"/>
      <c r="I413" s="290"/>
      <c r="J413" s="290"/>
      <c r="K413" s="290"/>
      <c r="L413" s="290"/>
      <c r="M413" s="290"/>
      <c r="N413" s="290"/>
      <c r="O413" s="290"/>
      <c r="P413" s="290"/>
      <c r="Q413" s="290"/>
      <c r="R413" s="290"/>
      <c r="S413" s="290"/>
      <c r="T413" s="290"/>
      <c r="U413" s="290"/>
      <c r="V413" s="290"/>
      <c r="W413" s="290"/>
      <c r="X413" s="321"/>
      <c r="Y413" s="580"/>
      <c r="Z413" s="580"/>
      <c r="AA413" s="580"/>
    </row>
    <row r="414" spans="1:27" s="218" customFormat="1" ht="13.5" customHeight="1" x14ac:dyDescent="0.15">
      <c r="A414" s="306"/>
      <c r="B414" s="445"/>
      <c r="C414" s="319"/>
      <c r="D414" s="564">
        <v>7</v>
      </c>
      <c r="E414" s="565"/>
      <c r="F414" s="290" t="s">
        <v>513</v>
      </c>
      <c r="G414" s="290"/>
      <c r="H414" s="290"/>
      <c r="I414" s="290"/>
      <c r="J414" s="290"/>
      <c r="K414" s="290"/>
      <c r="L414" s="290"/>
      <c r="M414" s="290"/>
      <c r="N414" s="290"/>
      <c r="O414" s="290"/>
      <c r="P414" s="290"/>
      <c r="Q414" s="290"/>
      <c r="R414" s="290"/>
      <c r="S414" s="290"/>
      <c r="T414" s="290"/>
      <c r="U414" s="290"/>
      <c r="V414" s="290"/>
      <c r="W414" s="290"/>
      <c r="X414" s="321"/>
      <c r="Y414" s="580"/>
      <c r="Z414" s="580"/>
      <c r="AA414" s="580"/>
    </row>
    <row r="415" spans="1:27" s="218" customFormat="1" ht="13.5" customHeight="1" x14ac:dyDescent="0.15">
      <c r="A415" s="306"/>
      <c r="B415" s="445"/>
      <c r="C415" s="319"/>
      <c r="D415" s="587">
        <v>8</v>
      </c>
      <c r="E415" s="588"/>
      <c r="F415" s="322" t="s">
        <v>514</v>
      </c>
      <c r="G415" s="322"/>
      <c r="H415" s="322"/>
      <c r="I415" s="322"/>
      <c r="J415" s="322"/>
      <c r="K415" s="322"/>
      <c r="L415" s="322"/>
      <c r="M415" s="322"/>
      <c r="N415" s="322"/>
      <c r="O415" s="322"/>
      <c r="P415" s="322"/>
      <c r="Q415" s="322"/>
      <c r="R415" s="322"/>
      <c r="S415" s="322"/>
      <c r="T415" s="322"/>
      <c r="U415" s="322"/>
      <c r="V415" s="322"/>
      <c r="W415" s="322"/>
      <c r="X415" s="323"/>
      <c r="Y415" s="580"/>
      <c r="Z415" s="580"/>
      <c r="AA415" s="580"/>
    </row>
    <row r="416" spans="1:27" s="218" customFormat="1" ht="13.5" customHeight="1" x14ac:dyDescent="0.15">
      <c r="A416" s="306"/>
      <c r="B416" s="445"/>
      <c r="C416" s="319"/>
      <c r="D416" s="324" t="s">
        <v>174</v>
      </c>
      <c r="E416" s="290"/>
      <c r="F416" s="290"/>
      <c r="G416" s="290"/>
      <c r="H416" s="290"/>
      <c r="I416" s="290"/>
      <c r="J416" s="290"/>
      <c r="K416" s="290"/>
      <c r="L416" s="290"/>
      <c r="M416" s="290"/>
      <c r="N416" s="290"/>
      <c r="O416" s="290"/>
      <c r="P416" s="290"/>
      <c r="Q416" s="290"/>
      <c r="R416" s="290"/>
      <c r="S416" s="290"/>
      <c r="T416" s="290"/>
      <c r="U416" s="290"/>
      <c r="V416" s="290"/>
      <c r="W416" s="290"/>
      <c r="X416" s="321"/>
      <c r="Y416" s="580"/>
      <c r="Z416" s="580"/>
      <c r="AA416" s="580"/>
    </row>
    <row r="417" spans="1:27" s="218" customFormat="1" ht="13.5" customHeight="1" x14ac:dyDescent="0.15">
      <c r="A417" s="306"/>
      <c r="B417" s="445"/>
      <c r="C417" s="319"/>
      <c r="D417" s="572">
        <v>9</v>
      </c>
      <c r="E417" s="573"/>
      <c r="F417" s="290" t="s">
        <v>515</v>
      </c>
      <c r="G417" s="290"/>
      <c r="H417" s="290"/>
      <c r="I417" s="290"/>
      <c r="J417" s="290"/>
      <c r="K417" s="290"/>
      <c r="L417" s="290"/>
      <c r="M417" s="290"/>
      <c r="N417" s="290"/>
      <c r="O417" s="290"/>
      <c r="P417" s="290"/>
      <c r="Q417" s="290"/>
      <c r="R417" s="290"/>
      <c r="S417" s="290"/>
      <c r="T417" s="290"/>
      <c r="U417" s="290"/>
      <c r="V417" s="290"/>
      <c r="W417" s="290"/>
      <c r="X417" s="321"/>
      <c r="Y417" s="580"/>
      <c r="Z417" s="580"/>
      <c r="AA417" s="580"/>
    </row>
    <row r="418" spans="1:27" s="218" customFormat="1" ht="13.5" customHeight="1" x14ac:dyDescent="0.15">
      <c r="A418" s="306"/>
      <c r="B418" s="445"/>
      <c r="C418" s="319"/>
      <c r="D418" s="572">
        <v>10</v>
      </c>
      <c r="E418" s="573"/>
      <c r="F418" s="290" t="s">
        <v>516</v>
      </c>
      <c r="G418" s="290"/>
      <c r="H418" s="290"/>
      <c r="I418" s="290"/>
      <c r="J418" s="290"/>
      <c r="K418" s="290"/>
      <c r="L418" s="290"/>
      <c r="M418" s="290"/>
      <c r="N418" s="290"/>
      <c r="O418" s="290"/>
      <c r="P418" s="290"/>
      <c r="Q418" s="290"/>
      <c r="R418" s="290"/>
      <c r="S418" s="290"/>
      <c r="T418" s="290"/>
      <c r="U418" s="290"/>
      <c r="V418" s="290"/>
      <c r="W418" s="290"/>
      <c r="X418" s="321"/>
      <c r="Y418" s="580"/>
      <c r="Z418" s="580"/>
      <c r="AA418" s="580"/>
    </row>
    <row r="419" spans="1:27" s="218" customFormat="1" ht="13.5" customHeight="1" x14ac:dyDescent="0.15">
      <c r="A419" s="306"/>
      <c r="B419" s="445"/>
      <c r="C419" s="319"/>
      <c r="D419" s="572">
        <v>11</v>
      </c>
      <c r="E419" s="573"/>
      <c r="F419" s="290" t="s">
        <v>517</v>
      </c>
      <c r="G419" s="290"/>
      <c r="H419" s="290"/>
      <c r="I419" s="290"/>
      <c r="J419" s="290"/>
      <c r="K419" s="290"/>
      <c r="L419" s="290"/>
      <c r="M419" s="290"/>
      <c r="N419" s="290"/>
      <c r="O419" s="290"/>
      <c r="P419" s="290"/>
      <c r="Q419" s="290"/>
      <c r="R419" s="290"/>
      <c r="S419" s="290"/>
      <c r="T419" s="290"/>
      <c r="U419" s="290"/>
      <c r="V419" s="290"/>
      <c r="W419" s="290"/>
      <c r="X419" s="321"/>
      <c r="Y419" s="580"/>
      <c r="Z419" s="580"/>
      <c r="AA419" s="580"/>
    </row>
    <row r="420" spans="1:27" s="218" customFormat="1" ht="13.5" customHeight="1" x14ac:dyDescent="0.15">
      <c r="A420" s="306"/>
      <c r="B420" s="445"/>
      <c r="C420" s="319"/>
      <c r="D420" s="572">
        <v>12</v>
      </c>
      <c r="E420" s="573"/>
      <c r="F420" s="290" t="s">
        <v>518</v>
      </c>
      <c r="G420" s="290"/>
      <c r="H420" s="290"/>
      <c r="I420" s="290"/>
      <c r="J420" s="290"/>
      <c r="K420" s="290"/>
      <c r="L420" s="290"/>
      <c r="M420" s="290"/>
      <c r="N420" s="290"/>
      <c r="O420" s="290"/>
      <c r="P420" s="290"/>
      <c r="Q420" s="290"/>
      <c r="R420" s="290"/>
      <c r="S420" s="290"/>
      <c r="T420" s="290"/>
      <c r="U420" s="290"/>
      <c r="V420" s="290"/>
      <c r="W420" s="290"/>
      <c r="X420" s="321"/>
      <c r="Y420" s="580"/>
      <c r="Z420" s="580"/>
      <c r="AA420" s="580"/>
    </row>
    <row r="421" spans="1:27" ht="7.5" customHeight="1" x14ac:dyDescent="0.15">
      <c r="A421" s="287"/>
      <c r="B421" s="325"/>
      <c r="C421" s="244"/>
      <c r="D421" s="244"/>
      <c r="E421" s="244"/>
      <c r="F421" s="244"/>
      <c r="G421" s="244"/>
      <c r="H421" s="244"/>
      <c r="I421" s="244"/>
      <c r="J421" s="244"/>
      <c r="K421" s="244"/>
      <c r="L421" s="244"/>
      <c r="M421" s="244"/>
      <c r="N421" s="244"/>
      <c r="O421" s="244"/>
      <c r="P421" s="244"/>
      <c r="Q421" s="244"/>
      <c r="R421" s="244"/>
      <c r="S421" s="244"/>
      <c r="T421" s="244"/>
      <c r="U421" s="244"/>
      <c r="V421" s="244"/>
      <c r="W421" s="244"/>
      <c r="X421" s="244"/>
      <c r="Y421" s="326"/>
      <c r="Z421" s="326"/>
      <c r="AA421" s="326"/>
    </row>
    <row r="422" spans="1:27" ht="18" customHeight="1" x14ac:dyDescent="0.15">
      <c r="A422" s="250" t="s">
        <v>302</v>
      </c>
      <c r="B422" s="250"/>
      <c r="C422" s="277"/>
      <c r="D422" s="277"/>
      <c r="E422" s="277"/>
      <c r="F422" s="277"/>
      <c r="G422" s="277"/>
      <c r="H422" s="277"/>
      <c r="I422" s="277"/>
      <c r="J422" s="238"/>
      <c r="K422" s="238"/>
      <c r="L422" s="238"/>
      <c r="M422" s="238"/>
      <c r="N422" s="238"/>
      <c r="O422" s="238"/>
      <c r="P422" s="238"/>
      <c r="Q422" s="238"/>
      <c r="R422" s="238"/>
      <c r="S422" s="239"/>
      <c r="T422" s="239"/>
      <c r="U422" s="239"/>
      <c r="V422" s="239"/>
      <c r="W422" s="239"/>
      <c r="X422" s="239"/>
      <c r="Y422" s="282"/>
      <c r="Z422" s="282"/>
      <c r="AA422" s="282"/>
    </row>
    <row r="423" spans="1:27" ht="10.5" customHeight="1" x14ac:dyDescent="0.15">
      <c r="A423" s="276"/>
      <c r="B423" s="483" t="s">
        <v>11</v>
      </c>
      <c r="C423" s="502" t="s">
        <v>862</v>
      </c>
      <c r="D423" s="556"/>
      <c r="E423" s="556"/>
      <c r="F423" s="556"/>
      <c r="G423" s="556"/>
      <c r="H423" s="556"/>
      <c r="I423" s="556"/>
      <c r="J423" s="556"/>
      <c r="K423" s="556"/>
      <c r="L423" s="556"/>
      <c r="M423" s="556"/>
      <c r="N423" s="556"/>
      <c r="O423" s="556"/>
      <c r="P423" s="556"/>
      <c r="Q423" s="556"/>
      <c r="R423" s="556"/>
      <c r="S423" s="556"/>
      <c r="T423" s="556"/>
      <c r="U423" s="556"/>
      <c r="V423" s="556"/>
      <c r="W423" s="556"/>
      <c r="X423" s="556"/>
      <c r="Y423" s="548"/>
      <c r="Z423" s="548"/>
      <c r="AA423" s="548"/>
    </row>
    <row r="424" spans="1:27" ht="10.5" customHeight="1" x14ac:dyDescent="0.15">
      <c r="A424" s="276"/>
      <c r="B424" s="483"/>
      <c r="C424" s="556"/>
      <c r="D424" s="556"/>
      <c r="E424" s="556"/>
      <c r="F424" s="556"/>
      <c r="G424" s="556"/>
      <c r="H424" s="556"/>
      <c r="I424" s="556"/>
      <c r="J424" s="556"/>
      <c r="K424" s="556"/>
      <c r="L424" s="556"/>
      <c r="M424" s="556"/>
      <c r="N424" s="556"/>
      <c r="O424" s="556"/>
      <c r="P424" s="556"/>
      <c r="Q424" s="556"/>
      <c r="R424" s="556"/>
      <c r="S424" s="556"/>
      <c r="T424" s="556"/>
      <c r="U424" s="556"/>
      <c r="V424" s="556"/>
      <c r="W424" s="556"/>
      <c r="X424" s="556"/>
      <c r="Y424" s="548"/>
      <c r="Z424" s="548"/>
      <c r="AA424" s="548"/>
    </row>
    <row r="425" spans="1:27" ht="9" customHeight="1" x14ac:dyDescent="0.15">
      <c r="A425" s="287"/>
      <c r="B425" s="325"/>
      <c r="C425" s="244"/>
      <c r="D425" s="244"/>
      <c r="E425" s="244"/>
      <c r="F425" s="244"/>
      <c r="G425" s="244"/>
      <c r="H425" s="244"/>
      <c r="I425" s="244"/>
      <c r="J425" s="244"/>
      <c r="K425" s="244"/>
      <c r="L425" s="244"/>
      <c r="M425" s="244"/>
      <c r="N425" s="244"/>
      <c r="O425" s="244"/>
      <c r="P425" s="244"/>
      <c r="Q425" s="244"/>
      <c r="R425" s="244"/>
      <c r="S425" s="244"/>
      <c r="T425" s="244"/>
      <c r="U425" s="244"/>
      <c r="V425" s="244"/>
      <c r="W425" s="244"/>
      <c r="X425" s="244"/>
      <c r="Y425" s="326"/>
      <c r="Z425" s="326"/>
      <c r="AA425" s="326"/>
    </row>
    <row r="426" spans="1:27" ht="18" customHeight="1" x14ac:dyDescent="0.15">
      <c r="A426" s="250" t="s">
        <v>303</v>
      </c>
      <c r="B426" s="250"/>
      <c r="C426" s="277"/>
      <c r="D426" s="277"/>
      <c r="E426" s="277"/>
      <c r="F426" s="277"/>
      <c r="G426" s="277"/>
      <c r="H426" s="277"/>
      <c r="I426" s="277"/>
      <c r="J426" s="238"/>
      <c r="K426" s="238"/>
      <c r="L426" s="238"/>
      <c r="M426" s="238"/>
      <c r="N426" s="238"/>
      <c r="O426" s="238"/>
      <c r="P426" s="238"/>
      <c r="Q426" s="238"/>
      <c r="R426" s="238"/>
      <c r="S426" s="239"/>
      <c r="T426" s="239"/>
      <c r="U426" s="239"/>
      <c r="V426" s="239"/>
      <c r="W426" s="239"/>
      <c r="X426" s="239"/>
      <c r="Y426" s="282"/>
      <c r="Z426" s="282"/>
      <c r="AA426" s="282"/>
    </row>
    <row r="427" spans="1:27" ht="10.5" customHeight="1" x14ac:dyDescent="0.15">
      <c r="A427" s="276"/>
      <c r="B427" s="419" t="s">
        <v>11</v>
      </c>
      <c r="C427" s="433" t="s">
        <v>232</v>
      </c>
      <c r="D427" s="434"/>
      <c r="E427" s="434"/>
      <c r="F427" s="434"/>
      <c r="G427" s="434"/>
      <c r="H427" s="434"/>
      <c r="I427" s="434"/>
      <c r="J427" s="434"/>
      <c r="K427" s="434"/>
      <c r="L427" s="434"/>
      <c r="M427" s="434"/>
      <c r="N427" s="434"/>
      <c r="O427" s="434"/>
      <c r="P427" s="434"/>
      <c r="Q427" s="434"/>
      <c r="R427" s="434"/>
      <c r="S427" s="434"/>
      <c r="T427" s="434"/>
      <c r="U427" s="434"/>
      <c r="V427" s="434"/>
      <c r="W427" s="434"/>
      <c r="X427" s="435"/>
      <c r="Y427" s="548"/>
      <c r="Z427" s="548"/>
      <c r="AA427" s="548"/>
    </row>
    <row r="428" spans="1:27" ht="10.5" customHeight="1" x14ac:dyDescent="0.15">
      <c r="A428" s="276"/>
      <c r="B428" s="420"/>
      <c r="C428" s="436"/>
      <c r="D428" s="437"/>
      <c r="E428" s="437"/>
      <c r="F428" s="437"/>
      <c r="G428" s="437"/>
      <c r="H428" s="437"/>
      <c r="I428" s="437"/>
      <c r="J428" s="437"/>
      <c r="K428" s="437"/>
      <c r="L428" s="437"/>
      <c r="M428" s="437"/>
      <c r="N428" s="437"/>
      <c r="O428" s="437"/>
      <c r="P428" s="437"/>
      <c r="Q428" s="437"/>
      <c r="R428" s="437"/>
      <c r="S428" s="437"/>
      <c r="T428" s="437"/>
      <c r="U428" s="437"/>
      <c r="V428" s="437"/>
      <c r="W428" s="437"/>
      <c r="X428" s="438"/>
      <c r="Y428" s="548"/>
      <c r="Z428" s="548"/>
      <c r="AA428" s="548"/>
    </row>
    <row r="429" spans="1:27" s="214" customFormat="1" ht="18" customHeight="1" x14ac:dyDescent="0.15">
      <c r="A429" s="276"/>
      <c r="B429" s="419" t="s">
        <v>12</v>
      </c>
      <c r="C429" s="433" t="s">
        <v>245</v>
      </c>
      <c r="D429" s="434"/>
      <c r="E429" s="434"/>
      <c r="F429" s="434"/>
      <c r="G429" s="434"/>
      <c r="H429" s="434"/>
      <c r="I429" s="434"/>
      <c r="J429" s="434"/>
      <c r="K429" s="434"/>
      <c r="L429" s="434"/>
      <c r="M429" s="434"/>
      <c r="N429" s="434"/>
      <c r="O429" s="434"/>
      <c r="P429" s="434"/>
      <c r="Q429" s="434"/>
      <c r="R429" s="434"/>
      <c r="S429" s="434"/>
      <c r="T429" s="434"/>
      <c r="U429" s="434"/>
      <c r="V429" s="434"/>
      <c r="W429" s="434"/>
      <c r="X429" s="435"/>
      <c r="Y429" s="577"/>
      <c r="Z429" s="577"/>
      <c r="AA429" s="577"/>
    </row>
    <row r="430" spans="1:27" s="214" customFormat="1" ht="10.5" customHeight="1" x14ac:dyDescent="0.15">
      <c r="A430" s="276"/>
      <c r="B430" s="445"/>
      <c r="C430" s="278"/>
      <c r="D430" s="502" t="s">
        <v>242</v>
      </c>
      <c r="E430" s="502"/>
      <c r="F430" s="502"/>
      <c r="G430" s="502"/>
      <c r="H430" s="502"/>
      <c r="I430" s="502"/>
      <c r="J430" s="502"/>
      <c r="K430" s="502"/>
      <c r="L430" s="502"/>
      <c r="M430" s="502"/>
      <c r="N430" s="502"/>
      <c r="O430" s="502"/>
      <c r="P430" s="502"/>
      <c r="Q430" s="502"/>
      <c r="R430" s="502"/>
      <c r="S430" s="502"/>
      <c r="T430" s="502"/>
      <c r="U430" s="502"/>
      <c r="V430" s="502"/>
      <c r="W430" s="525"/>
      <c r="X430" s="525"/>
      <c r="Y430" s="577"/>
      <c r="Z430" s="577"/>
      <c r="AA430" s="577"/>
    </row>
    <row r="431" spans="1:27" s="214" customFormat="1" ht="10.5" customHeight="1" x14ac:dyDescent="0.15">
      <c r="A431" s="276"/>
      <c r="B431" s="445"/>
      <c r="C431" s="278"/>
      <c r="D431" s="502"/>
      <c r="E431" s="502"/>
      <c r="F431" s="502"/>
      <c r="G431" s="502"/>
      <c r="H431" s="502"/>
      <c r="I431" s="502"/>
      <c r="J431" s="502"/>
      <c r="K431" s="502"/>
      <c r="L431" s="502"/>
      <c r="M431" s="502"/>
      <c r="N431" s="502"/>
      <c r="O431" s="502"/>
      <c r="P431" s="502"/>
      <c r="Q431" s="502"/>
      <c r="R431" s="502"/>
      <c r="S431" s="502"/>
      <c r="T431" s="502"/>
      <c r="U431" s="502"/>
      <c r="V431" s="502"/>
      <c r="W431" s="525"/>
      <c r="X431" s="525"/>
      <c r="Y431" s="577"/>
      <c r="Z431" s="577"/>
      <c r="AA431" s="577"/>
    </row>
    <row r="432" spans="1:27" s="214" customFormat="1" ht="14.25" customHeight="1" x14ac:dyDescent="0.15">
      <c r="A432" s="276"/>
      <c r="B432" s="445"/>
      <c r="C432" s="278"/>
      <c r="D432" s="502" t="s">
        <v>496</v>
      </c>
      <c r="E432" s="502"/>
      <c r="F432" s="502"/>
      <c r="G432" s="502"/>
      <c r="H432" s="502"/>
      <c r="I432" s="502"/>
      <c r="J432" s="502"/>
      <c r="K432" s="502"/>
      <c r="L432" s="502"/>
      <c r="M432" s="502"/>
      <c r="N432" s="502"/>
      <c r="O432" s="502"/>
      <c r="P432" s="502"/>
      <c r="Q432" s="502"/>
      <c r="R432" s="502"/>
      <c r="S432" s="502"/>
      <c r="T432" s="502"/>
      <c r="U432" s="502"/>
      <c r="V432" s="502"/>
      <c r="W432" s="525"/>
      <c r="X432" s="525"/>
      <c r="Y432" s="577"/>
      <c r="Z432" s="577"/>
      <c r="AA432" s="577"/>
    </row>
    <row r="433" spans="1:27" s="214" customFormat="1" ht="14.25" customHeight="1" x14ac:dyDescent="0.15">
      <c r="A433" s="276"/>
      <c r="B433" s="445"/>
      <c r="C433" s="278"/>
      <c r="D433" s="502"/>
      <c r="E433" s="502"/>
      <c r="F433" s="502"/>
      <c r="G433" s="502"/>
      <c r="H433" s="502"/>
      <c r="I433" s="502"/>
      <c r="J433" s="502"/>
      <c r="K433" s="502"/>
      <c r="L433" s="502"/>
      <c r="M433" s="502"/>
      <c r="N433" s="502"/>
      <c r="O433" s="502"/>
      <c r="P433" s="502"/>
      <c r="Q433" s="502"/>
      <c r="R433" s="502"/>
      <c r="S433" s="502"/>
      <c r="T433" s="502"/>
      <c r="U433" s="502"/>
      <c r="V433" s="502"/>
      <c r="W433" s="525"/>
      <c r="X433" s="525"/>
      <c r="Y433" s="577"/>
      <c r="Z433" s="577"/>
      <c r="AA433" s="577"/>
    </row>
    <row r="434" spans="1:27" s="214" customFormat="1" ht="10.5" customHeight="1" x14ac:dyDescent="0.15">
      <c r="A434" s="276"/>
      <c r="B434" s="445"/>
      <c r="C434" s="278"/>
      <c r="D434" s="502" t="s">
        <v>233</v>
      </c>
      <c r="E434" s="502"/>
      <c r="F434" s="502"/>
      <c r="G434" s="502"/>
      <c r="H434" s="502"/>
      <c r="I434" s="502"/>
      <c r="J434" s="502"/>
      <c r="K434" s="502"/>
      <c r="L434" s="502"/>
      <c r="M434" s="502"/>
      <c r="N434" s="502"/>
      <c r="O434" s="502"/>
      <c r="P434" s="502"/>
      <c r="Q434" s="502"/>
      <c r="R434" s="502"/>
      <c r="S434" s="502"/>
      <c r="T434" s="502"/>
      <c r="U434" s="502"/>
      <c r="V434" s="502"/>
      <c r="W434" s="525"/>
      <c r="X434" s="525"/>
      <c r="Y434" s="577"/>
      <c r="Z434" s="577"/>
      <c r="AA434" s="577"/>
    </row>
    <row r="435" spans="1:27" s="214" customFormat="1" ht="10.5" customHeight="1" x14ac:dyDescent="0.15">
      <c r="A435" s="276"/>
      <c r="B435" s="445"/>
      <c r="C435" s="278"/>
      <c r="D435" s="502"/>
      <c r="E435" s="502"/>
      <c r="F435" s="502"/>
      <c r="G435" s="502"/>
      <c r="H435" s="502"/>
      <c r="I435" s="502"/>
      <c r="J435" s="502"/>
      <c r="K435" s="502"/>
      <c r="L435" s="502"/>
      <c r="M435" s="502"/>
      <c r="N435" s="502"/>
      <c r="O435" s="502"/>
      <c r="P435" s="502"/>
      <c r="Q435" s="502"/>
      <c r="R435" s="502"/>
      <c r="S435" s="502"/>
      <c r="T435" s="502"/>
      <c r="U435" s="502"/>
      <c r="V435" s="502"/>
      <c r="W435" s="525"/>
      <c r="X435" s="525"/>
      <c r="Y435" s="577"/>
      <c r="Z435" s="577"/>
      <c r="AA435" s="577"/>
    </row>
    <row r="436" spans="1:27" s="214" customFormat="1" ht="10.5" customHeight="1" x14ac:dyDescent="0.15">
      <c r="A436" s="276"/>
      <c r="B436" s="445"/>
      <c r="C436" s="327"/>
      <c r="D436" s="502" t="s">
        <v>234</v>
      </c>
      <c r="E436" s="502"/>
      <c r="F436" s="502"/>
      <c r="G436" s="502"/>
      <c r="H436" s="502"/>
      <c r="I436" s="502"/>
      <c r="J436" s="502"/>
      <c r="K436" s="502"/>
      <c r="L436" s="502"/>
      <c r="M436" s="502"/>
      <c r="N436" s="502"/>
      <c r="O436" s="502"/>
      <c r="P436" s="502"/>
      <c r="Q436" s="502"/>
      <c r="R436" s="502"/>
      <c r="S436" s="502"/>
      <c r="T436" s="502"/>
      <c r="U436" s="502"/>
      <c r="V436" s="502"/>
      <c r="W436" s="525"/>
      <c r="X436" s="525"/>
      <c r="Y436" s="577"/>
      <c r="Z436" s="577"/>
      <c r="AA436" s="577"/>
    </row>
    <row r="437" spans="1:27" s="214" customFormat="1" ht="10.5" customHeight="1" x14ac:dyDescent="0.15">
      <c r="A437" s="276"/>
      <c r="B437" s="420"/>
      <c r="C437" s="279"/>
      <c r="D437" s="502"/>
      <c r="E437" s="502"/>
      <c r="F437" s="502"/>
      <c r="G437" s="502"/>
      <c r="H437" s="502"/>
      <c r="I437" s="502"/>
      <c r="J437" s="502"/>
      <c r="K437" s="502"/>
      <c r="L437" s="502"/>
      <c r="M437" s="502"/>
      <c r="N437" s="502"/>
      <c r="O437" s="502"/>
      <c r="P437" s="502"/>
      <c r="Q437" s="502"/>
      <c r="R437" s="502"/>
      <c r="S437" s="502"/>
      <c r="T437" s="502"/>
      <c r="U437" s="502"/>
      <c r="V437" s="502"/>
      <c r="W437" s="525"/>
      <c r="X437" s="525"/>
      <c r="Y437" s="577"/>
      <c r="Z437" s="577"/>
      <c r="AA437" s="577"/>
    </row>
    <row r="438" spans="1:27" ht="10.5" customHeight="1" x14ac:dyDescent="0.15">
      <c r="A438" s="276"/>
      <c r="B438" s="419" t="s">
        <v>13</v>
      </c>
      <c r="C438" s="502" t="s">
        <v>235</v>
      </c>
      <c r="D438" s="502"/>
      <c r="E438" s="502"/>
      <c r="F438" s="502"/>
      <c r="G438" s="502"/>
      <c r="H438" s="502"/>
      <c r="I438" s="502"/>
      <c r="J438" s="502"/>
      <c r="K438" s="502"/>
      <c r="L438" s="502"/>
      <c r="M438" s="502"/>
      <c r="N438" s="502"/>
      <c r="O438" s="502"/>
      <c r="P438" s="502"/>
      <c r="Q438" s="502"/>
      <c r="R438" s="502"/>
      <c r="S438" s="502"/>
      <c r="T438" s="502"/>
      <c r="U438" s="502"/>
      <c r="V438" s="502"/>
      <c r="W438" s="502"/>
      <c r="X438" s="502"/>
      <c r="Y438" s="548"/>
      <c r="Z438" s="548"/>
      <c r="AA438" s="548"/>
    </row>
    <row r="439" spans="1:27" ht="10.5" customHeight="1" x14ac:dyDescent="0.15">
      <c r="A439" s="276"/>
      <c r="B439" s="420"/>
      <c r="C439" s="502"/>
      <c r="D439" s="502"/>
      <c r="E439" s="502"/>
      <c r="F439" s="502"/>
      <c r="G439" s="502"/>
      <c r="H439" s="502"/>
      <c r="I439" s="502"/>
      <c r="J439" s="502"/>
      <c r="K439" s="502"/>
      <c r="L439" s="502"/>
      <c r="M439" s="502"/>
      <c r="N439" s="502"/>
      <c r="O439" s="502"/>
      <c r="P439" s="502"/>
      <c r="Q439" s="502"/>
      <c r="R439" s="502"/>
      <c r="S439" s="502"/>
      <c r="T439" s="502"/>
      <c r="U439" s="502"/>
      <c r="V439" s="502"/>
      <c r="W439" s="502"/>
      <c r="X439" s="502"/>
      <c r="Y439" s="548"/>
      <c r="Z439" s="548"/>
      <c r="AA439" s="548"/>
    </row>
    <row r="440" spans="1:27" ht="10.5" customHeight="1" x14ac:dyDescent="0.15">
      <c r="A440" s="276"/>
      <c r="B440" s="419" t="s">
        <v>14</v>
      </c>
      <c r="C440" s="433" t="s">
        <v>236</v>
      </c>
      <c r="D440" s="434"/>
      <c r="E440" s="434"/>
      <c r="F440" s="434"/>
      <c r="G440" s="434"/>
      <c r="H440" s="434"/>
      <c r="I440" s="434"/>
      <c r="J440" s="434"/>
      <c r="K440" s="434"/>
      <c r="L440" s="434"/>
      <c r="M440" s="434"/>
      <c r="N440" s="434"/>
      <c r="O440" s="434"/>
      <c r="P440" s="434"/>
      <c r="Q440" s="434"/>
      <c r="R440" s="434"/>
      <c r="S440" s="434"/>
      <c r="T440" s="434"/>
      <c r="U440" s="434"/>
      <c r="V440" s="434"/>
      <c r="W440" s="434"/>
      <c r="X440" s="435"/>
      <c r="Y440" s="548"/>
      <c r="Z440" s="548"/>
      <c r="AA440" s="548"/>
    </row>
    <row r="441" spans="1:27" ht="10.5" customHeight="1" x14ac:dyDescent="0.15">
      <c r="A441" s="276"/>
      <c r="B441" s="420"/>
      <c r="C441" s="436"/>
      <c r="D441" s="437"/>
      <c r="E441" s="437"/>
      <c r="F441" s="437"/>
      <c r="G441" s="437"/>
      <c r="H441" s="437"/>
      <c r="I441" s="437"/>
      <c r="J441" s="437"/>
      <c r="K441" s="437"/>
      <c r="L441" s="437"/>
      <c r="M441" s="437"/>
      <c r="N441" s="437"/>
      <c r="O441" s="437"/>
      <c r="P441" s="437"/>
      <c r="Q441" s="437"/>
      <c r="R441" s="437"/>
      <c r="S441" s="437"/>
      <c r="T441" s="437"/>
      <c r="U441" s="437"/>
      <c r="V441" s="437"/>
      <c r="W441" s="437"/>
      <c r="X441" s="438"/>
      <c r="Y441" s="548"/>
      <c r="Z441" s="548"/>
      <c r="AA441" s="548"/>
    </row>
    <row r="442" spans="1:27" ht="15" customHeight="1" x14ac:dyDescent="0.15">
      <c r="A442" s="276"/>
      <c r="B442" s="419" t="s">
        <v>15</v>
      </c>
      <c r="C442" s="433" t="s">
        <v>237</v>
      </c>
      <c r="D442" s="434"/>
      <c r="E442" s="434"/>
      <c r="F442" s="434"/>
      <c r="G442" s="434"/>
      <c r="H442" s="434"/>
      <c r="I442" s="434"/>
      <c r="J442" s="434"/>
      <c r="K442" s="434"/>
      <c r="L442" s="434"/>
      <c r="M442" s="434"/>
      <c r="N442" s="434"/>
      <c r="O442" s="434"/>
      <c r="P442" s="434"/>
      <c r="Q442" s="434"/>
      <c r="R442" s="434"/>
      <c r="S442" s="434"/>
      <c r="T442" s="434"/>
      <c r="U442" s="434"/>
      <c r="V442" s="434"/>
      <c r="W442" s="434"/>
      <c r="X442" s="435"/>
      <c r="Y442" s="548"/>
      <c r="Z442" s="548"/>
      <c r="AA442" s="548"/>
    </row>
    <row r="443" spans="1:27" ht="15" customHeight="1" x14ac:dyDescent="0.15">
      <c r="A443" s="276"/>
      <c r="B443" s="420"/>
      <c r="C443" s="436"/>
      <c r="D443" s="437"/>
      <c r="E443" s="437"/>
      <c r="F443" s="437"/>
      <c r="G443" s="437"/>
      <c r="H443" s="437"/>
      <c r="I443" s="437"/>
      <c r="J443" s="437"/>
      <c r="K443" s="437"/>
      <c r="L443" s="437"/>
      <c r="M443" s="437"/>
      <c r="N443" s="437"/>
      <c r="O443" s="437"/>
      <c r="P443" s="437"/>
      <c r="Q443" s="437"/>
      <c r="R443" s="437"/>
      <c r="S443" s="437"/>
      <c r="T443" s="437"/>
      <c r="U443" s="437"/>
      <c r="V443" s="437"/>
      <c r="W443" s="437"/>
      <c r="X443" s="438"/>
      <c r="Y443" s="548"/>
      <c r="Z443" s="548"/>
      <c r="AA443" s="548"/>
    </row>
    <row r="444" spans="1:27" ht="22.5" customHeight="1" x14ac:dyDescent="0.15">
      <c r="A444" s="276"/>
      <c r="B444" s="419" t="s">
        <v>16</v>
      </c>
      <c r="C444" s="433" t="s">
        <v>238</v>
      </c>
      <c r="D444" s="434"/>
      <c r="E444" s="434"/>
      <c r="F444" s="434"/>
      <c r="G444" s="434"/>
      <c r="H444" s="434"/>
      <c r="I444" s="434"/>
      <c r="J444" s="434"/>
      <c r="K444" s="434"/>
      <c r="L444" s="434"/>
      <c r="M444" s="434"/>
      <c r="N444" s="434"/>
      <c r="O444" s="434"/>
      <c r="P444" s="434"/>
      <c r="Q444" s="434"/>
      <c r="R444" s="434"/>
      <c r="S444" s="434"/>
      <c r="T444" s="434"/>
      <c r="U444" s="434"/>
      <c r="V444" s="434"/>
      <c r="W444" s="434"/>
      <c r="X444" s="435"/>
      <c r="Y444" s="548"/>
      <c r="Z444" s="548"/>
      <c r="AA444" s="548"/>
    </row>
    <row r="445" spans="1:27" ht="22.5" customHeight="1" x14ac:dyDescent="0.15">
      <c r="A445" s="276"/>
      <c r="B445" s="420"/>
      <c r="C445" s="436"/>
      <c r="D445" s="437"/>
      <c r="E445" s="437"/>
      <c r="F445" s="437"/>
      <c r="G445" s="437"/>
      <c r="H445" s="437"/>
      <c r="I445" s="437"/>
      <c r="J445" s="437"/>
      <c r="K445" s="437"/>
      <c r="L445" s="437"/>
      <c r="M445" s="437"/>
      <c r="N445" s="437"/>
      <c r="O445" s="437"/>
      <c r="P445" s="437"/>
      <c r="Q445" s="437"/>
      <c r="R445" s="437"/>
      <c r="S445" s="437"/>
      <c r="T445" s="437"/>
      <c r="U445" s="437"/>
      <c r="V445" s="437"/>
      <c r="W445" s="437"/>
      <c r="X445" s="438"/>
      <c r="Y445" s="548"/>
      <c r="Z445" s="548"/>
      <c r="AA445" s="548"/>
    </row>
    <row r="446" spans="1:27" ht="15" customHeight="1" x14ac:dyDescent="0.15">
      <c r="A446" s="276"/>
      <c r="B446" s="419" t="s">
        <v>51</v>
      </c>
      <c r="C446" s="433" t="s">
        <v>240</v>
      </c>
      <c r="D446" s="434"/>
      <c r="E446" s="434"/>
      <c r="F446" s="434"/>
      <c r="G446" s="434"/>
      <c r="H446" s="434"/>
      <c r="I446" s="434"/>
      <c r="J446" s="434"/>
      <c r="K446" s="434"/>
      <c r="L446" s="434"/>
      <c r="M446" s="434"/>
      <c r="N446" s="434"/>
      <c r="O446" s="434"/>
      <c r="P446" s="434"/>
      <c r="Q446" s="434"/>
      <c r="R446" s="434"/>
      <c r="S446" s="434"/>
      <c r="T446" s="434"/>
      <c r="U446" s="434"/>
      <c r="V446" s="434"/>
      <c r="W446" s="434"/>
      <c r="X446" s="435"/>
      <c r="Y446" s="548"/>
      <c r="Z446" s="548"/>
      <c r="AA446" s="548"/>
    </row>
    <row r="447" spans="1:27" ht="15" customHeight="1" x14ac:dyDescent="0.15">
      <c r="A447" s="276"/>
      <c r="B447" s="420"/>
      <c r="C447" s="436"/>
      <c r="D447" s="437"/>
      <c r="E447" s="437"/>
      <c r="F447" s="437"/>
      <c r="G447" s="437"/>
      <c r="H447" s="437"/>
      <c r="I447" s="437"/>
      <c r="J447" s="437"/>
      <c r="K447" s="437"/>
      <c r="L447" s="437"/>
      <c r="M447" s="437"/>
      <c r="N447" s="437"/>
      <c r="O447" s="437"/>
      <c r="P447" s="437"/>
      <c r="Q447" s="437"/>
      <c r="R447" s="437"/>
      <c r="S447" s="437"/>
      <c r="T447" s="437"/>
      <c r="U447" s="437"/>
      <c r="V447" s="437"/>
      <c r="W447" s="437"/>
      <c r="X447" s="438"/>
      <c r="Y447" s="548"/>
      <c r="Z447" s="548"/>
      <c r="AA447" s="548"/>
    </row>
    <row r="448" spans="1:27" ht="15" customHeight="1" x14ac:dyDescent="0.15">
      <c r="A448" s="276"/>
      <c r="B448" s="419" t="s">
        <v>52</v>
      </c>
      <c r="C448" s="433" t="s">
        <v>239</v>
      </c>
      <c r="D448" s="434"/>
      <c r="E448" s="434"/>
      <c r="F448" s="434"/>
      <c r="G448" s="434"/>
      <c r="H448" s="434"/>
      <c r="I448" s="434"/>
      <c r="J448" s="434"/>
      <c r="K448" s="434"/>
      <c r="L448" s="434"/>
      <c r="M448" s="434"/>
      <c r="N448" s="434"/>
      <c r="O448" s="434"/>
      <c r="P448" s="434"/>
      <c r="Q448" s="434"/>
      <c r="R448" s="434"/>
      <c r="S448" s="434"/>
      <c r="T448" s="434"/>
      <c r="U448" s="434"/>
      <c r="V448" s="434"/>
      <c r="W448" s="434"/>
      <c r="X448" s="435"/>
      <c r="Y448" s="548"/>
      <c r="Z448" s="548"/>
      <c r="AA448" s="548"/>
    </row>
    <row r="449" spans="1:27" ht="15" customHeight="1" x14ac:dyDescent="0.15">
      <c r="A449" s="276"/>
      <c r="B449" s="420"/>
      <c r="C449" s="436"/>
      <c r="D449" s="437"/>
      <c r="E449" s="437"/>
      <c r="F449" s="437"/>
      <c r="G449" s="437"/>
      <c r="H449" s="437"/>
      <c r="I449" s="437"/>
      <c r="J449" s="437"/>
      <c r="K449" s="437"/>
      <c r="L449" s="437"/>
      <c r="M449" s="437"/>
      <c r="N449" s="437"/>
      <c r="O449" s="437"/>
      <c r="P449" s="437"/>
      <c r="Q449" s="437"/>
      <c r="R449" s="437"/>
      <c r="S449" s="437"/>
      <c r="T449" s="437"/>
      <c r="U449" s="437"/>
      <c r="V449" s="437"/>
      <c r="W449" s="437"/>
      <c r="X449" s="438"/>
      <c r="Y449" s="548"/>
      <c r="Z449" s="548"/>
      <c r="AA449" s="548"/>
    </row>
    <row r="450" spans="1:27" ht="6" customHeight="1" x14ac:dyDescent="0.15">
      <c r="A450" s="250"/>
      <c r="B450" s="250"/>
      <c r="C450" s="277"/>
      <c r="D450" s="277"/>
      <c r="E450" s="277"/>
      <c r="F450" s="277"/>
      <c r="G450" s="277"/>
      <c r="H450" s="277"/>
      <c r="I450" s="277"/>
      <c r="J450" s="238"/>
      <c r="K450" s="238"/>
      <c r="L450" s="238"/>
      <c r="M450" s="238"/>
      <c r="N450" s="238"/>
      <c r="O450" s="238"/>
      <c r="P450" s="238"/>
      <c r="Q450" s="238"/>
      <c r="R450" s="238"/>
      <c r="S450" s="239"/>
      <c r="T450" s="239"/>
      <c r="U450" s="239"/>
      <c r="V450" s="239"/>
      <c r="W450" s="239"/>
      <c r="X450" s="239"/>
      <c r="Y450" s="282"/>
      <c r="Z450" s="282"/>
      <c r="AA450" s="282"/>
    </row>
    <row r="451" spans="1:27" s="218" customFormat="1" ht="18" customHeight="1" x14ac:dyDescent="0.15">
      <c r="A451" s="286" t="s">
        <v>104</v>
      </c>
      <c r="B451" s="287"/>
      <c r="C451" s="306"/>
      <c r="D451" s="306"/>
      <c r="E451" s="306"/>
      <c r="F451" s="306"/>
      <c r="G451" s="306"/>
      <c r="H451" s="306"/>
      <c r="I451" s="306"/>
      <c r="J451" s="306"/>
      <c r="K451" s="306"/>
      <c r="L451" s="306"/>
      <c r="M451" s="306"/>
      <c r="N451" s="306"/>
      <c r="O451" s="306"/>
      <c r="P451" s="306"/>
      <c r="Q451" s="306"/>
      <c r="R451" s="306"/>
      <c r="S451" s="306"/>
      <c r="T451" s="306"/>
      <c r="U451" s="306"/>
      <c r="V451" s="306"/>
      <c r="W451" s="306"/>
      <c r="X451" s="306"/>
      <c r="Y451" s="282"/>
      <c r="Z451" s="282"/>
      <c r="AA451" s="282"/>
    </row>
    <row r="452" spans="1:27" ht="18" customHeight="1" x14ac:dyDescent="0.15">
      <c r="A452" s="250" t="s">
        <v>178</v>
      </c>
      <c r="B452" s="250"/>
      <c r="C452" s="277"/>
      <c r="D452" s="277"/>
      <c r="E452" s="277"/>
      <c r="F452" s="277"/>
      <c r="G452" s="277"/>
      <c r="H452" s="277"/>
      <c r="I452" s="277"/>
      <c r="J452" s="238"/>
      <c r="K452" s="238"/>
      <c r="L452" s="238"/>
      <c r="M452" s="238"/>
      <c r="N452" s="238"/>
      <c r="O452" s="238"/>
      <c r="P452" s="238"/>
      <c r="Q452" s="238"/>
      <c r="R452" s="238"/>
      <c r="S452" s="239"/>
      <c r="T452" s="239"/>
      <c r="U452" s="239"/>
      <c r="V452" s="239"/>
      <c r="W452" s="239"/>
      <c r="X452" s="239"/>
      <c r="Y452" s="282"/>
      <c r="Z452" s="282"/>
      <c r="AA452" s="282"/>
    </row>
    <row r="453" spans="1:27" ht="27.75" customHeight="1" x14ac:dyDescent="0.15">
      <c r="A453" s="276"/>
      <c r="B453" s="483" t="s">
        <v>11</v>
      </c>
      <c r="C453" s="433" t="s">
        <v>883</v>
      </c>
      <c r="D453" s="434"/>
      <c r="E453" s="434"/>
      <c r="F453" s="434"/>
      <c r="G453" s="434"/>
      <c r="H453" s="434"/>
      <c r="I453" s="434"/>
      <c r="J453" s="434"/>
      <c r="K453" s="434"/>
      <c r="L453" s="434"/>
      <c r="M453" s="434"/>
      <c r="N453" s="434"/>
      <c r="O453" s="434"/>
      <c r="P453" s="434"/>
      <c r="Q453" s="434"/>
      <c r="R453" s="434"/>
      <c r="S453" s="434"/>
      <c r="T453" s="434"/>
      <c r="U453" s="434"/>
      <c r="V453" s="434"/>
      <c r="W453" s="434"/>
      <c r="X453" s="435"/>
      <c r="Y453" s="548"/>
      <c r="Z453" s="548"/>
      <c r="AA453" s="548"/>
    </row>
    <row r="454" spans="1:27" s="218" customFormat="1" ht="27.75" customHeight="1" x14ac:dyDescent="0.15">
      <c r="A454" s="277"/>
      <c r="B454" s="483"/>
      <c r="C454" s="436"/>
      <c r="D454" s="437"/>
      <c r="E454" s="437"/>
      <c r="F454" s="437"/>
      <c r="G454" s="437"/>
      <c r="H454" s="437"/>
      <c r="I454" s="437"/>
      <c r="J454" s="437"/>
      <c r="K454" s="437"/>
      <c r="L454" s="437"/>
      <c r="M454" s="437"/>
      <c r="N454" s="437"/>
      <c r="O454" s="437"/>
      <c r="P454" s="437"/>
      <c r="Q454" s="437"/>
      <c r="R454" s="437"/>
      <c r="S454" s="437"/>
      <c r="T454" s="437"/>
      <c r="U454" s="437"/>
      <c r="V454" s="437"/>
      <c r="W454" s="437"/>
      <c r="X454" s="438"/>
      <c r="Y454" s="548"/>
      <c r="Z454" s="548"/>
      <c r="AA454" s="548"/>
    </row>
    <row r="455" spans="1:27" ht="36" customHeight="1" x14ac:dyDescent="0.15">
      <c r="A455" s="276"/>
      <c r="B455" s="483" t="s">
        <v>12</v>
      </c>
      <c r="C455" s="433" t="s">
        <v>241</v>
      </c>
      <c r="D455" s="434"/>
      <c r="E455" s="434"/>
      <c r="F455" s="434"/>
      <c r="G455" s="434"/>
      <c r="H455" s="434"/>
      <c r="I455" s="434"/>
      <c r="J455" s="434"/>
      <c r="K455" s="434"/>
      <c r="L455" s="434"/>
      <c r="M455" s="434"/>
      <c r="N455" s="434"/>
      <c r="O455" s="434"/>
      <c r="P455" s="434"/>
      <c r="Q455" s="434"/>
      <c r="R455" s="434"/>
      <c r="S455" s="434"/>
      <c r="T455" s="434"/>
      <c r="U455" s="434"/>
      <c r="V455" s="434"/>
      <c r="W455" s="434"/>
      <c r="X455" s="435"/>
      <c r="Y455" s="548"/>
      <c r="Z455" s="548"/>
      <c r="AA455" s="548"/>
    </row>
    <row r="456" spans="1:27" ht="35.25" customHeight="1" x14ac:dyDescent="0.15">
      <c r="A456" s="276"/>
      <c r="B456" s="483"/>
      <c r="C456" s="436"/>
      <c r="D456" s="437"/>
      <c r="E456" s="437"/>
      <c r="F456" s="437"/>
      <c r="G456" s="437"/>
      <c r="H456" s="437"/>
      <c r="I456" s="437"/>
      <c r="J456" s="437"/>
      <c r="K456" s="437"/>
      <c r="L456" s="437"/>
      <c r="M456" s="437"/>
      <c r="N456" s="437"/>
      <c r="O456" s="437"/>
      <c r="P456" s="437"/>
      <c r="Q456" s="437"/>
      <c r="R456" s="437"/>
      <c r="S456" s="437"/>
      <c r="T456" s="437"/>
      <c r="U456" s="437"/>
      <c r="V456" s="437"/>
      <c r="W456" s="437"/>
      <c r="X456" s="438"/>
      <c r="Y456" s="548"/>
      <c r="Z456" s="548"/>
      <c r="AA456" s="548"/>
    </row>
    <row r="457" spans="1:27" ht="11.25" customHeight="1" x14ac:dyDescent="0.15">
      <c r="A457" s="276"/>
      <c r="B457" s="483" t="s">
        <v>13</v>
      </c>
      <c r="C457" s="433" t="s">
        <v>179</v>
      </c>
      <c r="D457" s="434"/>
      <c r="E457" s="434"/>
      <c r="F457" s="434"/>
      <c r="G457" s="434"/>
      <c r="H457" s="434"/>
      <c r="I457" s="434"/>
      <c r="J457" s="434"/>
      <c r="K457" s="434"/>
      <c r="L457" s="434"/>
      <c r="M457" s="434"/>
      <c r="N457" s="434"/>
      <c r="O457" s="434"/>
      <c r="P457" s="434"/>
      <c r="Q457" s="434"/>
      <c r="R457" s="434"/>
      <c r="S457" s="434"/>
      <c r="T457" s="434"/>
      <c r="U457" s="434"/>
      <c r="V457" s="434"/>
      <c r="W457" s="434"/>
      <c r="X457" s="435"/>
      <c r="Y457" s="548"/>
      <c r="Z457" s="548"/>
      <c r="AA457" s="548"/>
    </row>
    <row r="458" spans="1:27" ht="11.25" customHeight="1" x14ac:dyDescent="0.15">
      <c r="A458" s="276"/>
      <c r="B458" s="483"/>
      <c r="C458" s="436"/>
      <c r="D458" s="437"/>
      <c r="E458" s="437"/>
      <c r="F458" s="437"/>
      <c r="G458" s="437"/>
      <c r="H458" s="437"/>
      <c r="I458" s="437"/>
      <c r="J458" s="437"/>
      <c r="K458" s="437"/>
      <c r="L458" s="437"/>
      <c r="M458" s="437"/>
      <c r="N458" s="437"/>
      <c r="O458" s="437"/>
      <c r="P458" s="437"/>
      <c r="Q458" s="437"/>
      <c r="R458" s="437"/>
      <c r="S458" s="437"/>
      <c r="T458" s="437"/>
      <c r="U458" s="437"/>
      <c r="V458" s="437"/>
      <c r="W458" s="437"/>
      <c r="X458" s="438"/>
      <c r="Y458" s="548"/>
      <c r="Z458" s="548"/>
      <c r="AA458" s="548"/>
    </row>
    <row r="459" spans="1:27" ht="12.75" customHeight="1" x14ac:dyDescent="0.15">
      <c r="A459" s="276"/>
      <c r="B459" s="247"/>
      <c r="C459" s="328"/>
      <c r="D459" s="328"/>
      <c r="E459" s="328"/>
      <c r="F459" s="328"/>
      <c r="G459" s="328"/>
      <c r="H459" s="328"/>
      <c r="I459" s="328"/>
      <c r="J459" s="328"/>
      <c r="K459" s="328"/>
      <c r="L459" s="328"/>
      <c r="M459" s="328"/>
      <c r="N459" s="328"/>
      <c r="O459" s="328"/>
      <c r="P459" s="328"/>
      <c r="Q459" s="328"/>
      <c r="R459" s="328"/>
      <c r="S459" s="328"/>
      <c r="T459" s="328"/>
      <c r="U459" s="328"/>
      <c r="V459" s="328"/>
      <c r="W459" s="328"/>
      <c r="X459" s="328"/>
      <c r="Y459" s="280"/>
      <c r="Z459" s="280"/>
      <c r="AA459" s="280"/>
    </row>
    <row r="460" spans="1:27" ht="18" customHeight="1" x14ac:dyDescent="0.15">
      <c r="A460" s="250" t="s">
        <v>180</v>
      </c>
      <c r="B460" s="250"/>
      <c r="C460" s="277"/>
      <c r="D460" s="277"/>
      <c r="E460" s="277"/>
      <c r="F460" s="277"/>
      <c r="G460" s="277"/>
      <c r="H460" s="277"/>
      <c r="I460" s="277"/>
      <c r="J460" s="238"/>
      <c r="K460" s="238"/>
      <c r="L460" s="238"/>
      <c r="M460" s="238"/>
      <c r="N460" s="238"/>
      <c r="O460" s="238"/>
      <c r="P460" s="238"/>
      <c r="Q460" s="238"/>
      <c r="R460" s="238"/>
      <c r="S460" s="239"/>
      <c r="T460" s="239"/>
      <c r="U460" s="239"/>
      <c r="V460" s="239"/>
      <c r="W460" s="239"/>
      <c r="X460" s="239"/>
      <c r="Y460" s="282"/>
      <c r="Z460" s="282"/>
      <c r="AA460" s="282"/>
    </row>
    <row r="461" spans="1:27" ht="22.5" customHeight="1" x14ac:dyDescent="0.15">
      <c r="A461" s="276"/>
      <c r="B461" s="483" t="s">
        <v>11</v>
      </c>
      <c r="C461" s="433" t="s">
        <v>304</v>
      </c>
      <c r="D461" s="434"/>
      <c r="E461" s="434"/>
      <c r="F461" s="434"/>
      <c r="G461" s="434"/>
      <c r="H461" s="434"/>
      <c r="I461" s="434"/>
      <c r="J461" s="434"/>
      <c r="K461" s="434"/>
      <c r="L461" s="434"/>
      <c r="M461" s="434"/>
      <c r="N461" s="434"/>
      <c r="O461" s="434"/>
      <c r="P461" s="434"/>
      <c r="Q461" s="434"/>
      <c r="R461" s="434"/>
      <c r="S461" s="434"/>
      <c r="T461" s="434"/>
      <c r="U461" s="434"/>
      <c r="V461" s="434"/>
      <c r="W461" s="434"/>
      <c r="X461" s="435"/>
      <c r="Y461" s="548"/>
      <c r="Z461" s="548"/>
      <c r="AA461" s="548"/>
    </row>
    <row r="462" spans="1:27" s="218" customFormat="1" ht="22.5" customHeight="1" x14ac:dyDescent="0.15">
      <c r="A462" s="277"/>
      <c r="B462" s="483"/>
      <c r="C462" s="436"/>
      <c r="D462" s="437"/>
      <c r="E462" s="437"/>
      <c r="F462" s="437"/>
      <c r="G462" s="437"/>
      <c r="H462" s="437"/>
      <c r="I462" s="437"/>
      <c r="J462" s="437"/>
      <c r="K462" s="437"/>
      <c r="L462" s="437"/>
      <c r="M462" s="437"/>
      <c r="N462" s="437"/>
      <c r="O462" s="437"/>
      <c r="P462" s="437"/>
      <c r="Q462" s="437"/>
      <c r="R462" s="437"/>
      <c r="S462" s="437"/>
      <c r="T462" s="437"/>
      <c r="U462" s="437"/>
      <c r="V462" s="437"/>
      <c r="W462" s="437"/>
      <c r="X462" s="438"/>
      <c r="Y462" s="548"/>
      <c r="Z462" s="548"/>
      <c r="AA462" s="548"/>
    </row>
    <row r="463" spans="1:27" ht="15" customHeight="1" x14ac:dyDescent="0.15">
      <c r="A463" s="276"/>
      <c r="B463" s="483" t="s">
        <v>12</v>
      </c>
      <c r="C463" s="433" t="s">
        <v>884</v>
      </c>
      <c r="D463" s="434"/>
      <c r="E463" s="434"/>
      <c r="F463" s="434"/>
      <c r="G463" s="434"/>
      <c r="H463" s="434"/>
      <c r="I463" s="434"/>
      <c r="J463" s="434"/>
      <c r="K463" s="434"/>
      <c r="L463" s="434"/>
      <c r="M463" s="434"/>
      <c r="N463" s="434"/>
      <c r="O463" s="434"/>
      <c r="P463" s="434"/>
      <c r="Q463" s="434"/>
      <c r="R463" s="434"/>
      <c r="S463" s="434"/>
      <c r="T463" s="434"/>
      <c r="U463" s="434"/>
      <c r="V463" s="434"/>
      <c r="W463" s="434"/>
      <c r="X463" s="435"/>
      <c r="Y463" s="548"/>
      <c r="Z463" s="548"/>
      <c r="AA463" s="548"/>
    </row>
    <row r="464" spans="1:27" s="218" customFormat="1" ht="15" customHeight="1" x14ac:dyDescent="0.15">
      <c r="A464" s="277"/>
      <c r="B464" s="483"/>
      <c r="C464" s="436"/>
      <c r="D464" s="437"/>
      <c r="E464" s="437"/>
      <c r="F464" s="437"/>
      <c r="G464" s="437"/>
      <c r="H464" s="437"/>
      <c r="I464" s="437"/>
      <c r="J464" s="437"/>
      <c r="K464" s="437"/>
      <c r="L464" s="437"/>
      <c r="M464" s="437"/>
      <c r="N464" s="437"/>
      <c r="O464" s="437"/>
      <c r="P464" s="437"/>
      <c r="Q464" s="437"/>
      <c r="R464" s="437"/>
      <c r="S464" s="437"/>
      <c r="T464" s="437"/>
      <c r="U464" s="437"/>
      <c r="V464" s="437"/>
      <c r="W464" s="437"/>
      <c r="X464" s="438"/>
      <c r="Y464" s="548"/>
      <c r="Z464" s="548"/>
      <c r="AA464" s="548"/>
    </row>
    <row r="465" spans="1:27" ht="15" customHeight="1" x14ac:dyDescent="0.15">
      <c r="A465" s="276"/>
      <c r="B465" s="483" t="s">
        <v>13</v>
      </c>
      <c r="C465" s="433" t="s">
        <v>181</v>
      </c>
      <c r="D465" s="434"/>
      <c r="E465" s="434"/>
      <c r="F465" s="434"/>
      <c r="G465" s="434"/>
      <c r="H465" s="434"/>
      <c r="I465" s="434"/>
      <c r="J465" s="434"/>
      <c r="K465" s="434"/>
      <c r="L465" s="434"/>
      <c r="M465" s="434"/>
      <c r="N465" s="434"/>
      <c r="O465" s="434"/>
      <c r="P465" s="434"/>
      <c r="Q465" s="434"/>
      <c r="R465" s="434"/>
      <c r="S465" s="434"/>
      <c r="T465" s="434"/>
      <c r="U465" s="434"/>
      <c r="V465" s="434"/>
      <c r="W465" s="434"/>
      <c r="X465" s="435"/>
      <c r="Y465" s="548"/>
      <c r="Z465" s="548"/>
      <c r="AA465" s="548"/>
    </row>
    <row r="466" spans="1:27" ht="15" customHeight="1" x14ac:dyDescent="0.15">
      <c r="A466" s="276"/>
      <c r="B466" s="483"/>
      <c r="C466" s="436"/>
      <c r="D466" s="437"/>
      <c r="E466" s="437"/>
      <c r="F466" s="437"/>
      <c r="G466" s="437"/>
      <c r="H466" s="437"/>
      <c r="I466" s="437"/>
      <c r="J466" s="437"/>
      <c r="K466" s="437"/>
      <c r="L466" s="437"/>
      <c r="M466" s="437"/>
      <c r="N466" s="437"/>
      <c r="O466" s="437"/>
      <c r="P466" s="437"/>
      <c r="Q466" s="437"/>
      <c r="R466" s="437"/>
      <c r="S466" s="437"/>
      <c r="T466" s="437"/>
      <c r="U466" s="437"/>
      <c r="V466" s="437"/>
      <c r="W466" s="437"/>
      <c r="X466" s="438"/>
      <c r="Y466" s="548"/>
      <c r="Z466" s="548"/>
      <c r="AA466" s="548"/>
    </row>
    <row r="467" spans="1:27" ht="22.5" customHeight="1" x14ac:dyDescent="0.15">
      <c r="A467" s="276"/>
      <c r="B467" s="483" t="s">
        <v>14</v>
      </c>
      <c r="C467" s="433" t="s">
        <v>246</v>
      </c>
      <c r="D467" s="434"/>
      <c r="E467" s="434"/>
      <c r="F467" s="434"/>
      <c r="G467" s="434"/>
      <c r="H467" s="434"/>
      <c r="I467" s="434"/>
      <c r="J467" s="434"/>
      <c r="K467" s="434"/>
      <c r="L467" s="434"/>
      <c r="M467" s="434"/>
      <c r="N467" s="434"/>
      <c r="O467" s="434"/>
      <c r="P467" s="434"/>
      <c r="Q467" s="434"/>
      <c r="R467" s="434"/>
      <c r="S467" s="434"/>
      <c r="T467" s="434"/>
      <c r="U467" s="434"/>
      <c r="V467" s="434"/>
      <c r="W467" s="434"/>
      <c r="X467" s="435"/>
      <c r="Y467" s="548"/>
      <c r="Z467" s="548"/>
      <c r="AA467" s="548"/>
    </row>
    <row r="468" spans="1:27" ht="22.5" customHeight="1" x14ac:dyDescent="0.15">
      <c r="A468" s="276"/>
      <c r="B468" s="483"/>
      <c r="C468" s="436"/>
      <c r="D468" s="437"/>
      <c r="E468" s="437"/>
      <c r="F468" s="437"/>
      <c r="G468" s="437"/>
      <c r="H468" s="437"/>
      <c r="I468" s="437"/>
      <c r="J468" s="437"/>
      <c r="K468" s="437"/>
      <c r="L468" s="437"/>
      <c r="M468" s="437"/>
      <c r="N468" s="437"/>
      <c r="O468" s="437"/>
      <c r="P468" s="437"/>
      <c r="Q468" s="437"/>
      <c r="R468" s="437"/>
      <c r="S468" s="437"/>
      <c r="T468" s="437"/>
      <c r="U468" s="437"/>
      <c r="V468" s="437"/>
      <c r="W468" s="437"/>
      <c r="X468" s="438"/>
      <c r="Y468" s="548"/>
      <c r="Z468" s="548"/>
      <c r="AA468" s="548"/>
    </row>
    <row r="469" spans="1:27" ht="22.5" customHeight="1" x14ac:dyDescent="0.15">
      <c r="A469" s="276"/>
      <c r="B469" s="483" t="s">
        <v>15</v>
      </c>
      <c r="C469" s="433" t="s">
        <v>497</v>
      </c>
      <c r="D469" s="434"/>
      <c r="E469" s="434"/>
      <c r="F469" s="434"/>
      <c r="G469" s="434"/>
      <c r="H469" s="434"/>
      <c r="I469" s="434"/>
      <c r="J469" s="434"/>
      <c r="K469" s="434"/>
      <c r="L469" s="434"/>
      <c r="M469" s="434"/>
      <c r="N469" s="434"/>
      <c r="O469" s="434"/>
      <c r="P469" s="434"/>
      <c r="Q469" s="434"/>
      <c r="R469" s="434"/>
      <c r="S469" s="434"/>
      <c r="T469" s="434"/>
      <c r="U469" s="434"/>
      <c r="V469" s="434"/>
      <c r="W469" s="434"/>
      <c r="X469" s="435"/>
      <c r="Y469" s="548"/>
      <c r="Z469" s="548"/>
      <c r="AA469" s="548"/>
    </row>
    <row r="470" spans="1:27" ht="22.5" customHeight="1" x14ac:dyDescent="0.15">
      <c r="A470" s="276"/>
      <c r="B470" s="483"/>
      <c r="C470" s="436"/>
      <c r="D470" s="437"/>
      <c r="E470" s="437"/>
      <c r="F470" s="437"/>
      <c r="G470" s="437"/>
      <c r="H470" s="437"/>
      <c r="I470" s="437"/>
      <c r="J470" s="437"/>
      <c r="K470" s="437"/>
      <c r="L470" s="437"/>
      <c r="M470" s="437"/>
      <c r="N470" s="437"/>
      <c r="O470" s="437"/>
      <c r="P470" s="437"/>
      <c r="Q470" s="437"/>
      <c r="R470" s="437"/>
      <c r="S470" s="437"/>
      <c r="T470" s="437"/>
      <c r="U470" s="437"/>
      <c r="V470" s="437"/>
      <c r="W470" s="437"/>
      <c r="X470" s="438"/>
      <c r="Y470" s="548"/>
      <c r="Z470" s="548"/>
      <c r="AA470" s="548"/>
    </row>
    <row r="471" spans="1:27" ht="22.5" customHeight="1" x14ac:dyDescent="0.15">
      <c r="A471" s="276"/>
      <c r="B471" s="483" t="s">
        <v>16</v>
      </c>
      <c r="C471" s="433" t="s">
        <v>182</v>
      </c>
      <c r="D471" s="434"/>
      <c r="E471" s="434"/>
      <c r="F471" s="434"/>
      <c r="G471" s="434"/>
      <c r="H471" s="434"/>
      <c r="I471" s="434"/>
      <c r="J471" s="434"/>
      <c r="K471" s="434"/>
      <c r="L471" s="434"/>
      <c r="M471" s="434"/>
      <c r="N471" s="434"/>
      <c r="O471" s="434"/>
      <c r="P471" s="434"/>
      <c r="Q471" s="434"/>
      <c r="R471" s="434"/>
      <c r="S471" s="434"/>
      <c r="T471" s="434"/>
      <c r="U471" s="434"/>
      <c r="V471" s="434"/>
      <c r="W471" s="434"/>
      <c r="X471" s="435"/>
      <c r="Y471" s="548"/>
      <c r="Z471" s="548"/>
      <c r="AA471" s="548"/>
    </row>
    <row r="472" spans="1:27" ht="22.5" customHeight="1" x14ac:dyDescent="0.15">
      <c r="A472" s="276"/>
      <c r="B472" s="483"/>
      <c r="C472" s="436"/>
      <c r="D472" s="437"/>
      <c r="E472" s="437"/>
      <c r="F472" s="437"/>
      <c r="G472" s="437"/>
      <c r="H472" s="437"/>
      <c r="I472" s="437"/>
      <c r="J472" s="437"/>
      <c r="K472" s="437"/>
      <c r="L472" s="437"/>
      <c r="M472" s="437"/>
      <c r="N472" s="437"/>
      <c r="O472" s="437"/>
      <c r="P472" s="437"/>
      <c r="Q472" s="437"/>
      <c r="R472" s="437"/>
      <c r="S472" s="437"/>
      <c r="T472" s="437"/>
      <c r="U472" s="437"/>
      <c r="V472" s="437"/>
      <c r="W472" s="437"/>
      <c r="X472" s="438"/>
      <c r="Y472" s="548"/>
      <c r="Z472" s="548"/>
      <c r="AA472" s="548"/>
    </row>
    <row r="473" spans="1:27" ht="15" customHeight="1" x14ac:dyDescent="0.15">
      <c r="A473" s="276"/>
      <c r="B473" s="483" t="s">
        <v>51</v>
      </c>
      <c r="C473" s="433" t="s">
        <v>183</v>
      </c>
      <c r="D473" s="434"/>
      <c r="E473" s="434"/>
      <c r="F473" s="434"/>
      <c r="G473" s="434"/>
      <c r="H473" s="434"/>
      <c r="I473" s="434"/>
      <c r="J473" s="434"/>
      <c r="K473" s="434"/>
      <c r="L473" s="434"/>
      <c r="M473" s="434"/>
      <c r="N473" s="434"/>
      <c r="O473" s="434"/>
      <c r="P473" s="434"/>
      <c r="Q473" s="434"/>
      <c r="R473" s="434"/>
      <c r="S473" s="434"/>
      <c r="T473" s="434"/>
      <c r="U473" s="434"/>
      <c r="V473" s="434"/>
      <c r="W473" s="434"/>
      <c r="X473" s="435"/>
      <c r="Y473" s="548"/>
      <c r="Z473" s="548"/>
      <c r="AA473" s="548"/>
    </row>
    <row r="474" spans="1:27" ht="15" customHeight="1" x14ac:dyDescent="0.15">
      <c r="A474" s="276"/>
      <c r="B474" s="483"/>
      <c r="C474" s="436"/>
      <c r="D474" s="437"/>
      <c r="E474" s="437"/>
      <c r="F474" s="437"/>
      <c r="G474" s="437"/>
      <c r="H474" s="437"/>
      <c r="I474" s="437"/>
      <c r="J474" s="437"/>
      <c r="K474" s="437"/>
      <c r="L474" s="437"/>
      <c r="M474" s="437"/>
      <c r="N474" s="437"/>
      <c r="O474" s="437"/>
      <c r="P474" s="437"/>
      <c r="Q474" s="437"/>
      <c r="R474" s="437"/>
      <c r="S474" s="437"/>
      <c r="T474" s="437"/>
      <c r="U474" s="437"/>
      <c r="V474" s="437"/>
      <c r="W474" s="437"/>
      <c r="X474" s="438"/>
      <c r="Y474" s="548"/>
      <c r="Z474" s="548"/>
      <c r="AA474" s="548"/>
    </row>
    <row r="475" spans="1:27" ht="12.75" customHeight="1" x14ac:dyDescent="0.15">
      <c r="A475" s="276"/>
      <c r="B475" s="247"/>
      <c r="C475" s="328"/>
      <c r="D475" s="328"/>
      <c r="E475" s="328"/>
      <c r="F475" s="328"/>
      <c r="G475" s="328"/>
      <c r="H475" s="328"/>
      <c r="I475" s="328"/>
      <c r="J475" s="328"/>
      <c r="K475" s="328"/>
      <c r="L475" s="328"/>
      <c r="M475" s="328"/>
      <c r="N475" s="328"/>
      <c r="O475" s="328"/>
      <c r="P475" s="328"/>
      <c r="Q475" s="328"/>
      <c r="R475" s="328"/>
      <c r="S475" s="328"/>
      <c r="T475" s="328"/>
      <c r="U475" s="328"/>
      <c r="V475" s="328"/>
      <c r="W475" s="328"/>
      <c r="X475" s="328"/>
      <c r="Y475" s="280"/>
      <c r="Z475" s="280"/>
      <c r="AA475" s="280"/>
    </row>
    <row r="476" spans="1:27" ht="18" customHeight="1" x14ac:dyDescent="0.15">
      <c r="A476" s="250" t="s">
        <v>184</v>
      </c>
      <c r="B476" s="250"/>
      <c r="C476" s="277"/>
      <c r="D476" s="277"/>
      <c r="E476" s="277"/>
      <c r="F476" s="277"/>
      <c r="G476" s="277"/>
      <c r="H476" s="277"/>
      <c r="I476" s="277"/>
      <c r="J476" s="238"/>
      <c r="K476" s="238"/>
      <c r="L476" s="238"/>
      <c r="M476" s="238"/>
      <c r="N476" s="238"/>
      <c r="O476" s="238"/>
      <c r="P476" s="238"/>
      <c r="Q476" s="238"/>
      <c r="R476" s="238"/>
      <c r="S476" s="239"/>
      <c r="T476" s="239"/>
      <c r="U476" s="239"/>
      <c r="V476" s="239"/>
      <c r="W476" s="239"/>
      <c r="X476" s="239"/>
      <c r="Y476" s="282"/>
      <c r="Z476" s="282"/>
      <c r="AA476" s="282"/>
    </row>
    <row r="477" spans="1:27" ht="15" customHeight="1" x14ac:dyDescent="0.15">
      <c r="A477" s="276"/>
      <c r="B477" s="483" t="s">
        <v>11</v>
      </c>
      <c r="C477" s="433" t="s">
        <v>175</v>
      </c>
      <c r="D477" s="434"/>
      <c r="E477" s="434"/>
      <c r="F477" s="434"/>
      <c r="G477" s="434"/>
      <c r="H477" s="434"/>
      <c r="I477" s="434"/>
      <c r="J477" s="434"/>
      <c r="K477" s="434"/>
      <c r="L477" s="434"/>
      <c r="M477" s="434"/>
      <c r="N477" s="434"/>
      <c r="O477" s="434"/>
      <c r="P477" s="434"/>
      <c r="Q477" s="434"/>
      <c r="R477" s="434"/>
      <c r="S477" s="434"/>
      <c r="T477" s="434"/>
      <c r="U477" s="434"/>
      <c r="V477" s="434"/>
      <c r="W477" s="434"/>
      <c r="X477" s="435"/>
      <c r="Y477" s="452"/>
      <c r="Z477" s="453"/>
      <c r="AA477" s="454"/>
    </row>
    <row r="478" spans="1:27" ht="15" customHeight="1" x14ac:dyDescent="0.15">
      <c r="A478" s="276"/>
      <c r="B478" s="483"/>
      <c r="C478" s="493"/>
      <c r="D478" s="494"/>
      <c r="E478" s="494"/>
      <c r="F478" s="494"/>
      <c r="G478" s="494"/>
      <c r="H478" s="494"/>
      <c r="I478" s="494"/>
      <c r="J478" s="494"/>
      <c r="K478" s="494"/>
      <c r="L478" s="494"/>
      <c r="M478" s="494"/>
      <c r="N478" s="494"/>
      <c r="O478" s="494"/>
      <c r="P478" s="494"/>
      <c r="Q478" s="494"/>
      <c r="R478" s="494"/>
      <c r="S478" s="494"/>
      <c r="T478" s="494"/>
      <c r="U478" s="494"/>
      <c r="V478" s="494"/>
      <c r="W478" s="494"/>
      <c r="X478" s="495"/>
      <c r="Y478" s="455"/>
      <c r="Z478" s="456"/>
      <c r="AA478" s="457"/>
    </row>
    <row r="479" spans="1:27" ht="15" customHeight="1" x14ac:dyDescent="0.15">
      <c r="A479" s="276"/>
      <c r="B479" s="483" t="s">
        <v>12</v>
      </c>
      <c r="C479" s="502" t="s">
        <v>30</v>
      </c>
      <c r="D479" s="502"/>
      <c r="E479" s="502"/>
      <c r="F479" s="502"/>
      <c r="G479" s="502"/>
      <c r="H479" s="502"/>
      <c r="I479" s="502"/>
      <c r="J479" s="502"/>
      <c r="K479" s="502"/>
      <c r="L479" s="502"/>
      <c r="M479" s="502"/>
      <c r="N479" s="502"/>
      <c r="O479" s="502"/>
      <c r="P479" s="502"/>
      <c r="Q479" s="502"/>
      <c r="R479" s="502"/>
      <c r="S479" s="502"/>
      <c r="T479" s="502"/>
      <c r="U479" s="502"/>
      <c r="V479" s="502"/>
      <c r="W479" s="502"/>
      <c r="X479" s="502"/>
      <c r="Y479" s="452"/>
      <c r="Z479" s="453"/>
      <c r="AA479" s="454"/>
    </row>
    <row r="480" spans="1:27" ht="15" customHeight="1" x14ac:dyDescent="0.15">
      <c r="A480" s="276"/>
      <c r="B480" s="483"/>
      <c r="C480" s="502"/>
      <c r="D480" s="502"/>
      <c r="E480" s="502"/>
      <c r="F480" s="502"/>
      <c r="G480" s="502"/>
      <c r="H480" s="502"/>
      <c r="I480" s="502"/>
      <c r="J480" s="502"/>
      <c r="K480" s="502"/>
      <c r="L480" s="502"/>
      <c r="M480" s="502"/>
      <c r="N480" s="502"/>
      <c r="O480" s="502"/>
      <c r="P480" s="502"/>
      <c r="Q480" s="502"/>
      <c r="R480" s="502"/>
      <c r="S480" s="502"/>
      <c r="T480" s="502"/>
      <c r="U480" s="502"/>
      <c r="V480" s="502"/>
      <c r="W480" s="502"/>
      <c r="X480" s="502"/>
      <c r="Y480" s="458"/>
      <c r="Z480" s="459"/>
      <c r="AA480" s="460"/>
    </row>
    <row r="481" spans="1:27" ht="12.75" customHeight="1" x14ac:dyDescent="0.15">
      <c r="A481" s="276"/>
      <c r="B481" s="247"/>
      <c r="C481" s="328"/>
      <c r="D481" s="328"/>
      <c r="E481" s="328"/>
      <c r="F481" s="328"/>
      <c r="G481" s="328"/>
      <c r="H481" s="328"/>
      <c r="I481" s="328"/>
      <c r="J481" s="328"/>
      <c r="K481" s="328"/>
      <c r="L481" s="328"/>
      <c r="M481" s="328"/>
      <c r="N481" s="328"/>
      <c r="O481" s="328"/>
      <c r="P481" s="328"/>
      <c r="Q481" s="328"/>
      <c r="R481" s="328"/>
      <c r="S481" s="328"/>
      <c r="T481" s="328"/>
      <c r="U481" s="328"/>
      <c r="V481" s="328"/>
      <c r="W481" s="328"/>
      <c r="X481" s="328"/>
      <c r="Y481" s="280"/>
      <c r="Z481" s="280"/>
      <c r="AA481" s="280"/>
    </row>
    <row r="482" spans="1:27" ht="18" customHeight="1" x14ac:dyDescent="0.15">
      <c r="A482" s="250" t="s">
        <v>185</v>
      </c>
      <c r="B482" s="250"/>
      <c r="C482" s="277"/>
      <c r="D482" s="277"/>
      <c r="E482" s="277"/>
      <c r="F482" s="277"/>
      <c r="G482" s="277"/>
      <c r="H482" s="277"/>
      <c r="I482" s="277"/>
      <c r="J482" s="238"/>
      <c r="K482" s="238"/>
      <c r="L482" s="238"/>
      <c r="M482" s="238"/>
      <c r="N482" s="238"/>
      <c r="O482" s="238"/>
      <c r="P482" s="238"/>
      <c r="Q482" s="238"/>
      <c r="R482" s="238"/>
      <c r="S482" s="239"/>
      <c r="T482" s="239"/>
      <c r="U482" s="239"/>
      <c r="V482" s="239"/>
      <c r="W482" s="239"/>
      <c r="X482" s="239"/>
      <c r="Y482" s="282"/>
      <c r="Z482" s="282"/>
      <c r="AA482" s="282"/>
    </row>
    <row r="483" spans="1:27" ht="37.5" customHeight="1" x14ac:dyDescent="0.15">
      <c r="A483" s="276"/>
      <c r="B483" s="483" t="s">
        <v>11</v>
      </c>
      <c r="C483" s="502" t="s">
        <v>176</v>
      </c>
      <c r="D483" s="502"/>
      <c r="E483" s="502"/>
      <c r="F483" s="502"/>
      <c r="G483" s="502"/>
      <c r="H483" s="502"/>
      <c r="I483" s="502"/>
      <c r="J483" s="502"/>
      <c r="K483" s="502"/>
      <c r="L483" s="502"/>
      <c r="M483" s="502"/>
      <c r="N483" s="502"/>
      <c r="O483" s="502"/>
      <c r="P483" s="502"/>
      <c r="Q483" s="502"/>
      <c r="R483" s="502"/>
      <c r="S483" s="502"/>
      <c r="T483" s="502"/>
      <c r="U483" s="502"/>
      <c r="V483" s="502"/>
      <c r="W483" s="502"/>
      <c r="X483" s="502"/>
      <c r="Y483" s="548"/>
      <c r="Z483" s="548"/>
      <c r="AA483" s="548"/>
    </row>
    <row r="484" spans="1:27" ht="37.5" customHeight="1" x14ac:dyDescent="0.15">
      <c r="A484" s="276"/>
      <c r="B484" s="483"/>
      <c r="C484" s="502"/>
      <c r="D484" s="502"/>
      <c r="E484" s="502"/>
      <c r="F484" s="502"/>
      <c r="G484" s="502"/>
      <c r="H484" s="502"/>
      <c r="I484" s="502"/>
      <c r="J484" s="502"/>
      <c r="K484" s="502"/>
      <c r="L484" s="502"/>
      <c r="M484" s="502"/>
      <c r="N484" s="502"/>
      <c r="O484" s="502"/>
      <c r="P484" s="502"/>
      <c r="Q484" s="502"/>
      <c r="R484" s="502"/>
      <c r="S484" s="502"/>
      <c r="T484" s="502"/>
      <c r="U484" s="502"/>
      <c r="V484" s="502"/>
      <c r="W484" s="502"/>
      <c r="X484" s="502"/>
      <c r="Y484" s="548"/>
      <c r="Z484" s="548"/>
      <c r="AA484" s="548"/>
    </row>
    <row r="485" spans="1:27" ht="18.75" customHeight="1" x14ac:dyDescent="0.15">
      <c r="A485" s="276"/>
      <c r="B485" s="483" t="s">
        <v>12</v>
      </c>
      <c r="C485" s="502" t="s">
        <v>177</v>
      </c>
      <c r="D485" s="502"/>
      <c r="E485" s="502"/>
      <c r="F485" s="502"/>
      <c r="G485" s="502"/>
      <c r="H485" s="502"/>
      <c r="I485" s="502"/>
      <c r="J485" s="502"/>
      <c r="K485" s="502"/>
      <c r="L485" s="502"/>
      <c r="M485" s="502"/>
      <c r="N485" s="502"/>
      <c r="O485" s="502"/>
      <c r="P485" s="502"/>
      <c r="Q485" s="502"/>
      <c r="R485" s="502"/>
      <c r="S485" s="502"/>
      <c r="T485" s="502"/>
      <c r="U485" s="502"/>
      <c r="V485" s="502"/>
      <c r="W485" s="502"/>
      <c r="X485" s="502"/>
      <c r="Y485" s="548"/>
      <c r="Z485" s="548"/>
      <c r="AA485" s="548"/>
    </row>
    <row r="486" spans="1:27" ht="18.75" customHeight="1" x14ac:dyDescent="0.15">
      <c r="A486" s="276"/>
      <c r="B486" s="483"/>
      <c r="C486" s="502"/>
      <c r="D486" s="502"/>
      <c r="E486" s="502"/>
      <c r="F486" s="502"/>
      <c r="G486" s="502"/>
      <c r="H486" s="502"/>
      <c r="I486" s="502"/>
      <c r="J486" s="502"/>
      <c r="K486" s="502"/>
      <c r="L486" s="502"/>
      <c r="M486" s="502"/>
      <c r="N486" s="502"/>
      <c r="O486" s="502"/>
      <c r="P486" s="502"/>
      <c r="Q486" s="502"/>
      <c r="R486" s="502"/>
      <c r="S486" s="502"/>
      <c r="T486" s="502"/>
      <c r="U486" s="502"/>
      <c r="V486" s="502"/>
      <c r="W486" s="502"/>
      <c r="X486" s="502"/>
      <c r="Y486" s="548"/>
      <c r="Z486" s="548"/>
      <c r="AA486" s="548"/>
    </row>
    <row r="487" spans="1:27" ht="12.75" customHeight="1" x14ac:dyDescent="0.15">
      <c r="A487" s="276"/>
      <c r="B487" s="247"/>
      <c r="C487" s="328"/>
      <c r="D487" s="328"/>
      <c r="E487" s="328"/>
      <c r="F487" s="328"/>
      <c r="G487" s="328"/>
      <c r="H487" s="328"/>
      <c r="I487" s="328"/>
      <c r="J487" s="328"/>
      <c r="K487" s="328"/>
      <c r="L487" s="328"/>
      <c r="M487" s="328"/>
      <c r="N487" s="328"/>
      <c r="O487" s="328"/>
      <c r="P487" s="328"/>
      <c r="Q487" s="328"/>
      <c r="R487" s="328"/>
      <c r="S487" s="328"/>
      <c r="T487" s="328"/>
      <c r="U487" s="328"/>
      <c r="V487" s="328"/>
      <c r="W487" s="328"/>
      <c r="X487" s="328"/>
      <c r="Y487" s="280"/>
      <c r="Z487" s="280"/>
      <c r="AA487" s="280"/>
    </row>
    <row r="488" spans="1:27" ht="18" customHeight="1" x14ac:dyDescent="0.15">
      <c r="A488" s="329" t="s">
        <v>117</v>
      </c>
      <c r="B488" s="247"/>
      <c r="C488" s="290"/>
      <c r="D488" s="271"/>
      <c r="E488" s="271"/>
      <c r="F488" s="271"/>
      <c r="G488" s="239"/>
      <c r="H488" s="271"/>
      <c r="I488" s="273" t="s">
        <v>118</v>
      </c>
      <c r="J488" s="239"/>
      <c r="K488" s="273"/>
      <c r="L488" s="273"/>
      <c r="M488" s="273"/>
      <c r="N488" s="273"/>
      <c r="O488" s="273"/>
      <c r="P488" s="273"/>
      <c r="Q488" s="273"/>
      <c r="R488" s="273"/>
      <c r="S488" s="264"/>
      <c r="T488" s="264"/>
      <c r="U488" s="264"/>
      <c r="V488" s="264"/>
      <c r="W488" s="264"/>
      <c r="X488" s="264"/>
      <c r="Y488" s="280"/>
      <c r="Z488" s="280"/>
      <c r="AA488" s="280"/>
    </row>
    <row r="489" spans="1:27" s="214" customFormat="1" ht="18" customHeight="1" x14ac:dyDescent="0.15">
      <c r="A489" s="250" t="s">
        <v>0</v>
      </c>
      <c r="B489" s="250"/>
      <c r="C489" s="276"/>
      <c r="D489" s="276"/>
      <c r="E489" s="276"/>
      <c r="F489" s="276"/>
      <c r="G489" s="276"/>
      <c r="H489" s="330"/>
      <c r="I489" s="330"/>
      <c r="J489" s="330"/>
      <c r="K489" s="330"/>
      <c r="L489" s="331"/>
      <c r="M489" s="332"/>
      <c r="N489" s="332"/>
      <c r="O489" s="332"/>
      <c r="P489" s="332"/>
      <c r="Q489" s="332"/>
      <c r="R489" s="332"/>
      <c r="S489" s="332"/>
      <c r="T489" s="332"/>
      <c r="U489" s="332"/>
      <c r="V489" s="332"/>
      <c r="W489" s="332"/>
      <c r="X489" s="332"/>
      <c r="Y489" s="332"/>
      <c r="Z489" s="332"/>
      <c r="AA489" s="332"/>
    </row>
    <row r="490" spans="1:27" s="214" customFormat="1" ht="57" customHeight="1" x14ac:dyDescent="0.15">
      <c r="A490" s="247"/>
      <c r="B490" s="419" t="s">
        <v>11</v>
      </c>
      <c r="C490" s="502" t="s">
        <v>885</v>
      </c>
      <c r="D490" s="502"/>
      <c r="E490" s="502"/>
      <c r="F490" s="502"/>
      <c r="G490" s="502"/>
      <c r="H490" s="502"/>
      <c r="I490" s="502"/>
      <c r="J490" s="502"/>
      <c r="K490" s="502"/>
      <c r="L490" s="502"/>
      <c r="M490" s="502"/>
      <c r="N490" s="502"/>
      <c r="O490" s="502"/>
      <c r="P490" s="502"/>
      <c r="Q490" s="502"/>
      <c r="R490" s="502"/>
      <c r="S490" s="502"/>
      <c r="T490" s="502"/>
      <c r="U490" s="502"/>
      <c r="V490" s="502"/>
      <c r="W490" s="502"/>
      <c r="X490" s="502"/>
      <c r="Y490" s="439"/>
      <c r="Z490" s="439"/>
      <c r="AA490" s="439"/>
    </row>
    <row r="491" spans="1:27" s="214" customFormat="1" ht="63" customHeight="1" x14ac:dyDescent="0.15">
      <c r="A491" s="276"/>
      <c r="B491" s="420"/>
      <c r="C491" s="502"/>
      <c r="D491" s="502"/>
      <c r="E491" s="502"/>
      <c r="F491" s="502"/>
      <c r="G491" s="502"/>
      <c r="H491" s="502"/>
      <c r="I491" s="502"/>
      <c r="J491" s="502"/>
      <c r="K491" s="502"/>
      <c r="L491" s="502"/>
      <c r="M491" s="502"/>
      <c r="N491" s="502"/>
      <c r="O491" s="502"/>
      <c r="P491" s="502"/>
      <c r="Q491" s="502"/>
      <c r="R491" s="502"/>
      <c r="S491" s="502"/>
      <c r="T491" s="502"/>
      <c r="U491" s="502"/>
      <c r="V491" s="502"/>
      <c r="W491" s="502"/>
      <c r="X491" s="502"/>
      <c r="Y491" s="439"/>
      <c r="Z491" s="439"/>
      <c r="AA491" s="439"/>
    </row>
    <row r="492" spans="1:27" s="214" customFormat="1" ht="22.5" customHeight="1" x14ac:dyDescent="0.15">
      <c r="A492" s="247"/>
      <c r="B492" s="419" t="s">
        <v>12</v>
      </c>
      <c r="C492" s="502" t="s">
        <v>886</v>
      </c>
      <c r="D492" s="502"/>
      <c r="E492" s="502"/>
      <c r="F492" s="502"/>
      <c r="G492" s="502"/>
      <c r="H492" s="502"/>
      <c r="I492" s="502"/>
      <c r="J492" s="502"/>
      <c r="K492" s="502"/>
      <c r="L492" s="502"/>
      <c r="M492" s="502"/>
      <c r="N492" s="502"/>
      <c r="O492" s="502"/>
      <c r="P492" s="502"/>
      <c r="Q492" s="502"/>
      <c r="R492" s="502"/>
      <c r="S492" s="502"/>
      <c r="T492" s="502"/>
      <c r="U492" s="502"/>
      <c r="V492" s="502"/>
      <c r="W492" s="502"/>
      <c r="X492" s="502"/>
      <c r="Y492" s="439"/>
      <c r="Z492" s="439"/>
      <c r="AA492" s="439"/>
    </row>
    <row r="493" spans="1:27" s="214" customFormat="1" ht="22.5" customHeight="1" x14ac:dyDescent="0.15">
      <c r="A493" s="276"/>
      <c r="B493" s="420"/>
      <c r="C493" s="502"/>
      <c r="D493" s="502"/>
      <c r="E493" s="502"/>
      <c r="F493" s="502"/>
      <c r="G493" s="502"/>
      <c r="H493" s="502"/>
      <c r="I493" s="502"/>
      <c r="J493" s="502"/>
      <c r="K493" s="502"/>
      <c r="L493" s="502"/>
      <c r="M493" s="502"/>
      <c r="N493" s="502"/>
      <c r="O493" s="502"/>
      <c r="P493" s="502"/>
      <c r="Q493" s="502"/>
      <c r="R493" s="502"/>
      <c r="S493" s="502"/>
      <c r="T493" s="502"/>
      <c r="U493" s="502"/>
      <c r="V493" s="502"/>
      <c r="W493" s="502"/>
      <c r="X493" s="502"/>
      <c r="Y493" s="439"/>
      <c r="Z493" s="439"/>
      <c r="AA493" s="439"/>
    </row>
    <row r="494" spans="1:27" s="214" customFormat="1" ht="12.75" customHeight="1" x14ac:dyDescent="0.15">
      <c r="A494" s="276"/>
      <c r="B494" s="247"/>
      <c r="C494" s="310"/>
      <c r="D494" s="310"/>
      <c r="E494" s="310"/>
      <c r="F494" s="310"/>
      <c r="G494" s="310"/>
      <c r="H494" s="310"/>
      <c r="I494" s="310"/>
      <c r="J494" s="310"/>
      <c r="K494" s="310"/>
      <c r="L494" s="310"/>
      <c r="M494" s="310"/>
      <c r="N494" s="310"/>
      <c r="O494" s="310"/>
      <c r="P494" s="310"/>
      <c r="Q494" s="310"/>
      <c r="R494" s="310"/>
      <c r="S494" s="310"/>
      <c r="T494" s="310"/>
      <c r="U494" s="310"/>
      <c r="V494" s="310"/>
      <c r="W494" s="310"/>
      <c r="X494" s="310"/>
      <c r="Y494" s="333"/>
      <c r="Z494" s="333"/>
      <c r="AA494" s="333"/>
    </row>
    <row r="495" spans="1:27" s="214" customFormat="1" ht="18" customHeight="1" x14ac:dyDescent="0.15">
      <c r="A495" s="250" t="s">
        <v>887</v>
      </c>
      <c r="B495" s="250"/>
      <c r="C495" s="276"/>
      <c r="D495" s="276"/>
      <c r="E495" s="276"/>
      <c r="F495" s="276"/>
      <c r="G495" s="276"/>
      <c r="H495" s="330"/>
      <c r="I495" s="330"/>
      <c r="J495" s="330"/>
      <c r="K495" s="330"/>
      <c r="L495" s="331"/>
      <c r="M495" s="332"/>
      <c r="N495" s="332"/>
      <c r="O495" s="332"/>
      <c r="P495" s="332"/>
      <c r="Q495" s="332"/>
      <c r="R495" s="332"/>
      <c r="S495" s="332"/>
      <c r="T495" s="332"/>
      <c r="U495" s="332"/>
      <c r="V495" s="332"/>
      <c r="W495" s="332"/>
      <c r="X495" s="332"/>
      <c r="Y495" s="332"/>
      <c r="Z495" s="332"/>
      <c r="AA495" s="332"/>
    </row>
    <row r="496" spans="1:27" s="214" customFormat="1" ht="22.5" customHeight="1" x14ac:dyDescent="0.15">
      <c r="A496" s="247"/>
      <c r="B496" s="419" t="s">
        <v>11</v>
      </c>
      <c r="C496" s="433" t="s">
        <v>532</v>
      </c>
      <c r="D496" s="434"/>
      <c r="E496" s="434"/>
      <c r="F496" s="434"/>
      <c r="G496" s="434"/>
      <c r="H496" s="434"/>
      <c r="I496" s="434"/>
      <c r="J496" s="434"/>
      <c r="K496" s="434"/>
      <c r="L496" s="434"/>
      <c r="M496" s="434"/>
      <c r="N496" s="434"/>
      <c r="O496" s="434"/>
      <c r="P496" s="434"/>
      <c r="Q496" s="434"/>
      <c r="R496" s="434"/>
      <c r="S496" s="434"/>
      <c r="T496" s="434"/>
      <c r="U496" s="434"/>
      <c r="V496" s="434"/>
      <c r="W496" s="434"/>
      <c r="X496" s="435"/>
      <c r="Y496" s="439"/>
      <c r="Z496" s="439"/>
      <c r="AA496" s="439"/>
    </row>
    <row r="497" spans="1:27" s="214" customFormat="1" ht="22.5" customHeight="1" x14ac:dyDescent="0.15">
      <c r="A497" s="276"/>
      <c r="B497" s="420"/>
      <c r="C497" s="436"/>
      <c r="D497" s="437"/>
      <c r="E497" s="437"/>
      <c r="F497" s="437"/>
      <c r="G497" s="437"/>
      <c r="H497" s="437"/>
      <c r="I497" s="437"/>
      <c r="J497" s="437"/>
      <c r="K497" s="437"/>
      <c r="L497" s="437"/>
      <c r="M497" s="437"/>
      <c r="N497" s="437"/>
      <c r="O497" s="437"/>
      <c r="P497" s="437"/>
      <c r="Q497" s="437"/>
      <c r="R497" s="437"/>
      <c r="S497" s="437"/>
      <c r="T497" s="437"/>
      <c r="U497" s="437"/>
      <c r="V497" s="437"/>
      <c r="W497" s="437"/>
      <c r="X497" s="438"/>
      <c r="Y497" s="439"/>
      <c r="Z497" s="439"/>
      <c r="AA497" s="439"/>
    </row>
    <row r="498" spans="1:27" s="214" customFormat="1" ht="11.25" customHeight="1" x14ac:dyDescent="0.15">
      <c r="A498" s="247"/>
      <c r="B498" s="419" t="s">
        <v>12</v>
      </c>
      <c r="C498" s="433" t="s">
        <v>533</v>
      </c>
      <c r="D498" s="434"/>
      <c r="E498" s="434"/>
      <c r="F498" s="434"/>
      <c r="G498" s="434"/>
      <c r="H498" s="434"/>
      <c r="I498" s="434"/>
      <c r="J498" s="434"/>
      <c r="K498" s="434"/>
      <c r="L498" s="434"/>
      <c r="M498" s="434"/>
      <c r="N498" s="434"/>
      <c r="O498" s="434"/>
      <c r="P498" s="434"/>
      <c r="Q498" s="434"/>
      <c r="R498" s="434"/>
      <c r="S498" s="434"/>
      <c r="T498" s="434"/>
      <c r="U498" s="434"/>
      <c r="V498" s="434"/>
      <c r="W498" s="434"/>
      <c r="X498" s="435"/>
      <c r="Y498" s="439"/>
      <c r="Z498" s="439"/>
      <c r="AA498" s="439"/>
    </row>
    <row r="499" spans="1:27" s="214" customFormat="1" ht="11.25" customHeight="1" x14ac:dyDescent="0.15">
      <c r="A499" s="276"/>
      <c r="B499" s="420"/>
      <c r="C499" s="436"/>
      <c r="D499" s="437"/>
      <c r="E499" s="437"/>
      <c r="F499" s="437"/>
      <c r="G499" s="437"/>
      <c r="H499" s="437"/>
      <c r="I499" s="437"/>
      <c r="J499" s="437"/>
      <c r="K499" s="437"/>
      <c r="L499" s="437"/>
      <c r="M499" s="437"/>
      <c r="N499" s="437"/>
      <c r="O499" s="437"/>
      <c r="P499" s="437"/>
      <c r="Q499" s="437"/>
      <c r="R499" s="437"/>
      <c r="S499" s="437"/>
      <c r="T499" s="437"/>
      <c r="U499" s="437"/>
      <c r="V499" s="437"/>
      <c r="W499" s="437"/>
      <c r="X499" s="438"/>
      <c r="Y499" s="439"/>
      <c r="Z499" s="439"/>
      <c r="AA499" s="439"/>
    </row>
    <row r="500" spans="1:27" s="214" customFormat="1" ht="12.75" customHeight="1" x14ac:dyDescent="0.15">
      <c r="A500" s="276"/>
      <c r="B500" s="247"/>
      <c r="C500" s="310"/>
      <c r="D500" s="310"/>
      <c r="E500" s="310"/>
      <c r="F500" s="310"/>
      <c r="G500" s="310"/>
      <c r="H500" s="310"/>
      <c r="I500" s="310"/>
      <c r="J500" s="310"/>
      <c r="K500" s="310"/>
      <c r="L500" s="310"/>
      <c r="M500" s="310"/>
      <c r="N500" s="310"/>
      <c r="O500" s="310"/>
      <c r="P500" s="310"/>
      <c r="Q500" s="310"/>
      <c r="R500" s="310"/>
      <c r="S500" s="310"/>
      <c r="T500" s="310"/>
      <c r="U500" s="310"/>
      <c r="V500" s="310"/>
      <c r="W500" s="310"/>
      <c r="X500" s="310"/>
      <c r="Y500" s="333"/>
      <c r="Z500" s="333"/>
      <c r="AA500" s="333"/>
    </row>
    <row r="501" spans="1:27" s="214" customFormat="1" ht="12.75" customHeight="1" x14ac:dyDescent="0.15">
      <c r="A501" s="250" t="s">
        <v>534</v>
      </c>
      <c r="B501" s="247"/>
      <c r="C501" s="310"/>
      <c r="D501" s="310"/>
      <c r="E501" s="310"/>
      <c r="F501" s="310"/>
      <c r="G501" s="310"/>
      <c r="H501" s="310"/>
      <c r="I501" s="310"/>
      <c r="J501" s="310"/>
      <c r="K501" s="310"/>
      <c r="L501" s="310"/>
      <c r="M501" s="310"/>
      <c r="N501" s="310"/>
      <c r="O501" s="310"/>
      <c r="P501" s="310"/>
      <c r="Q501" s="310"/>
      <c r="R501" s="310"/>
      <c r="S501" s="310"/>
      <c r="T501" s="310"/>
      <c r="U501" s="310"/>
      <c r="V501" s="310"/>
      <c r="W501" s="310"/>
      <c r="X501" s="310"/>
      <c r="Y501" s="333"/>
      <c r="Z501" s="333"/>
      <c r="AA501" s="333"/>
    </row>
    <row r="502" spans="1:27" s="214" customFormat="1" ht="15" customHeight="1" x14ac:dyDescent="0.15">
      <c r="A502" s="247"/>
      <c r="B502" s="419" t="s">
        <v>11</v>
      </c>
      <c r="C502" s="433" t="s">
        <v>535</v>
      </c>
      <c r="D502" s="434"/>
      <c r="E502" s="434"/>
      <c r="F502" s="434"/>
      <c r="G502" s="434"/>
      <c r="H502" s="434"/>
      <c r="I502" s="434"/>
      <c r="J502" s="434"/>
      <c r="K502" s="434"/>
      <c r="L502" s="434"/>
      <c r="M502" s="434"/>
      <c r="N502" s="434"/>
      <c r="O502" s="434"/>
      <c r="P502" s="434"/>
      <c r="Q502" s="434"/>
      <c r="R502" s="434"/>
      <c r="S502" s="434"/>
      <c r="T502" s="434"/>
      <c r="U502" s="434"/>
      <c r="V502" s="434"/>
      <c r="W502" s="434"/>
      <c r="X502" s="435"/>
      <c r="Y502" s="439"/>
      <c r="Z502" s="439"/>
      <c r="AA502" s="439"/>
    </row>
    <row r="503" spans="1:27" s="214" customFormat="1" ht="15" customHeight="1" x14ac:dyDescent="0.15">
      <c r="A503" s="276"/>
      <c r="B503" s="420"/>
      <c r="C503" s="436"/>
      <c r="D503" s="437"/>
      <c r="E503" s="437"/>
      <c r="F503" s="437"/>
      <c r="G503" s="437"/>
      <c r="H503" s="437"/>
      <c r="I503" s="437"/>
      <c r="J503" s="437"/>
      <c r="K503" s="437"/>
      <c r="L503" s="437"/>
      <c r="M503" s="437"/>
      <c r="N503" s="437"/>
      <c r="O503" s="437"/>
      <c r="P503" s="437"/>
      <c r="Q503" s="437"/>
      <c r="R503" s="437"/>
      <c r="S503" s="437"/>
      <c r="T503" s="437"/>
      <c r="U503" s="437"/>
      <c r="V503" s="437"/>
      <c r="W503" s="437"/>
      <c r="X503" s="438"/>
      <c r="Y503" s="439"/>
      <c r="Z503" s="439"/>
      <c r="AA503" s="439"/>
    </row>
    <row r="504" spans="1:27" s="214" customFormat="1" ht="11.25" customHeight="1" x14ac:dyDescent="0.15">
      <c r="A504" s="247"/>
      <c r="B504" s="419" t="s">
        <v>12</v>
      </c>
      <c r="C504" s="433" t="s">
        <v>536</v>
      </c>
      <c r="D504" s="434"/>
      <c r="E504" s="434"/>
      <c r="F504" s="434"/>
      <c r="G504" s="434"/>
      <c r="H504" s="434"/>
      <c r="I504" s="434"/>
      <c r="J504" s="434"/>
      <c r="K504" s="434"/>
      <c r="L504" s="434"/>
      <c r="M504" s="434"/>
      <c r="N504" s="434"/>
      <c r="O504" s="434"/>
      <c r="P504" s="434"/>
      <c r="Q504" s="434"/>
      <c r="R504" s="434"/>
      <c r="S504" s="434"/>
      <c r="T504" s="434"/>
      <c r="U504" s="434"/>
      <c r="V504" s="434"/>
      <c r="W504" s="434"/>
      <c r="X504" s="435"/>
      <c r="Y504" s="439"/>
      <c r="Z504" s="439"/>
      <c r="AA504" s="439"/>
    </row>
    <row r="505" spans="1:27" s="214" customFormat="1" ht="11.25" customHeight="1" x14ac:dyDescent="0.15">
      <c r="A505" s="276"/>
      <c r="B505" s="420"/>
      <c r="C505" s="436"/>
      <c r="D505" s="437"/>
      <c r="E505" s="437"/>
      <c r="F505" s="437"/>
      <c r="G505" s="437"/>
      <c r="H505" s="437"/>
      <c r="I505" s="437"/>
      <c r="J505" s="437"/>
      <c r="K505" s="437"/>
      <c r="L505" s="437"/>
      <c r="M505" s="437"/>
      <c r="N505" s="437"/>
      <c r="O505" s="437"/>
      <c r="P505" s="437"/>
      <c r="Q505" s="437"/>
      <c r="R505" s="437"/>
      <c r="S505" s="437"/>
      <c r="T505" s="437"/>
      <c r="U505" s="437"/>
      <c r="V505" s="437"/>
      <c r="W505" s="437"/>
      <c r="X505" s="438"/>
      <c r="Y505" s="439"/>
      <c r="Z505" s="439"/>
      <c r="AA505" s="439"/>
    </row>
    <row r="506" spans="1:27" s="214" customFormat="1" ht="11.25" customHeight="1" x14ac:dyDescent="0.15">
      <c r="A506" s="247"/>
      <c r="B506" s="419" t="s">
        <v>13</v>
      </c>
      <c r="C506" s="433" t="s">
        <v>537</v>
      </c>
      <c r="D506" s="434"/>
      <c r="E506" s="434"/>
      <c r="F506" s="434"/>
      <c r="G506" s="434"/>
      <c r="H506" s="434"/>
      <c r="I506" s="434"/>
      <c r="J506" s="434"/>
      <c r="K506" s="434"/>
      <c r="L506" s="434"/>
      <c r="M506" s="434"/>
      <c r="N506" s="434"/>
      <c r="O506" s="434"/>
      <c r="P506" s="434"/>
      <c r="Q506" s="434"/>
      <c r="R506" s="434"/>
      <c r="S506" s="434"/>
      <c r="T506" s="434"/>
      <c r="U506" s="434"/>
      <c r="V506" s="434"/>
      <c r="W506" s="434"/>
      <c r="X506" s="435"/>
      <c r="Y506" s="439"/>
      <c r="Z506" s="439"/>
      <c r="AA506" s="439"/>
    </row>
    <row r="507" spans="1:27" s="214" customFormat="1" ht="11.25" customHeight="1" x14ac:dyDescent="0.15">
      <c r="A507" s="276"/>
      <c r="B507" s="420"/>
      <c r="C507" s="436"/>
      <c r="D507" s="437"/>
      <c r="E507" s="437"/>
      <c r="F507" s="437"/>
      <c r="G507" s="437"/>
      <c r="H507" s="437"/>
      <c r="I507" s="437"/>
      <c r="J507" s="437"/>
      <c r="K507" s="437"/>
      <c r="L507" s="437"/>
      <c r="M507" s="437"/>
      <c r="N507" s="437"/>
      <c r="O507" s="437"/>
      <c r="P507" s="437"/>
      <c r="Q507" s="437"/>
      <c r="R507" s="437"/>
      <c r="S507" s="437"/>
      <c r="T507" s="437"/>
      <c r="U507" s="437"/>
      <c r="V507" s="437"/>
      <c r="W507" s="437"/>
      <c r="X507" s="438"/>
      <c r="Y507" s="439"/>
      <c r="Z507" s="439"/>
      <c r="AA507" s="439"/>
    </row>
    <row r="508" spans="1:27" s="214" customFormat="1" ht="11.25" customHeight="1" x14ac:dyDescent="0.15">
      <c r="A508" s="247"/>
      <c r="B508" s="419" t="s">
        <v>14</v>
      </c>
      <c r="C508" s="433" t="s">
        <v>538</v>
      </c>
      <c r="D508" s="434"/>
      <c r="E508" s="434"/>
      <c r="F508" s="434"/>
      <c r="G508" s="434"/>
      <c r="H508" s="434"/>
      <c r="I508" s="434"/>
      <c r="J508" s="434"/>
      <c r="K508" s="434"/>
      <c r="L508" s="434"/>
      <c r="M508" s="434"/>
      <c r="N508" s="434"/>
      <c r="O508" s="434"/>
      <c r="P508" s="434"/>
      <c r="Q508" s="434"/>
      <c r="R508" s="434"/>
      <c r="S508" s="434"/>
      <c r="T508" s="434"/>
      <c r="U508" s="434"/>
      <c r="V508" s="434"/>
      <c r="W508" s="434"/>
      <c r="X508" s="435"/>
      <c r="Y508" s="439"/>
      <c r="Z508" s="439"/>
      <c r="AA508" s="439"/>
    </row>
    <row r="509" spans="1:27" s="214" customFormat="1" ht="11.25" customHeight="1" x14ac:dyDescent="0.15">
      <c r="A509" s="276"/>
      <c r="B509" s="420"/>
      <c r="C509" s="436"/>
      <c r="D509" s="437"/>
      <c r="E509" s="437"/>
      <c r="F509" s="437"/>
      <c r="G509" s="437"/>
      <c r="H509" s="437"/>
      <c r="I509" s="437"/>
      <c r="J509" s="437"/>
      <c r="K509" s="437"/>
      <c r="L509" s="437"/>
      <c r="M509" s="437"/>
      <c r="N509" s="437"/>
      <c r="O509" s="437"/>
      <c r="P509" s="437"/>
      <c r="Q509" s="437"/>
      <c r="R509" s="437"/>
      <c r="S509" s="437"/>
      <c r="T509" s="437"/>
      <c r="U509" s="437"/>
      <c r="V509" s="437"/>
      <c r="W509" s="437"/>
      <c r="X509" s="438"/>
      <c r="Y509" s="439"/>
      <c r="Z509" s="439"/>
      <c r="AA509" s="439"/>
    </row>
    <row r="510" spans="1:27" s="214" customFormat="1" ht="12.75" customHeight="1" x14ac:dyDescent="0.15">
      <c r="A510" s="276"/>
      <c r="B510" s="247"/>
      <c r="C510" s="334"/>
      <c r="D510" s="247"/>
      <c r="E510" s="247"/>
      <c r="F510" s="247"/>
      <c r="G510" s="247"/>
      <c r="H510" s="247"/>
      <c r="I510" s="247"/>
      <c r="J510" s="335"/>
      <c r="K510" s="335"/>
      <c r="L510" s="335"/>
      <c r="M510" s="335"/>
      <c r="N510" s="335"/>
      <c r="O510" s="335"/>
      <c r="P510" s="335"/>
      <c r="Q510" s="335"/>
      <c r="R510" s="335"/>
      <c r="S510" s="288"/>
      <c r="T510" s="288"/>
      <c r="U510" s="288"/>
      <c r="V510" s="288"/>
      <c r="W510" s="288"/>
      <c r="X510" s="288"/>
      <c r="Y510" s="333"/>
      <c r="Z510" s="333"/>
      <c r="AA510" s="333"/>
    </row>
    <row r="511" spans="1:27" s="216" customFormat="1" ht="18" customHeight="1" x14ac:dyDescent="0.15">
      <c r="A511" s="291" t="s">
        <v>817</v>
      </c>
      <c r="B511" s="291"/>
      <c r="C511" s="291"/>
      <c r="D511" s="291"/>
      <c r="E511" s="291"/>
      <c r="F511" s="291"/>
      <c r="G511" s="291"/>
      <c r="H511" s="291"/>
      <c r="I511" s="291"/>
      <c r="J511" s="291"/>
      <c r="K511" s="291"/>
      <c r="L511" s="291"/>
      <c r="M511" s="291" t="s">
        <v>206</v>
      </c>
      <c r="N511" s="291"/>
      <c r="O511" s="291"/>
      <c r="P511" s="291"/>
      <c r="Q511" s="291"/>
      <c r="R511" s="336"/>
      <c r="S511" s="336"/>
      <c r="T511" s="336"/>
      <c r="U511" s="336"/>
      <c r="V511" s="336"/>
      <c r="W511" s="336"/>
      <c r="X511" s="336"/>
      <c r="Y511" s="336"/>
      <c r="Z511" s="336"/>
      <c r="AA511" s="336"/>
    </row>
    <row r="512" spans="1:27" s="216" customFormat="1" ht="22.5" customHeight="1" x14ac:dyDescent="0.15">
      <c r="A512" s="291"/>
      <c r="B512" s="490" t="s">
        <v>65</v>
      </c>
      <c r="C512" s="477" t="s">
        <v>804</v>
      </c>
      <c r="D512" s="478"/>
      <c r="E512" s="478"/>
      <c r="F512" s="478"/>
      <c r="G512" s="478"/>
      <c r="H512" s="478"/>
      <c r="I512" s="478"/>
      <c r="J512" s="478"/>
      <c r="K512" s="478"/>
      <c r="L512" s="478"/>
      <c r="M512" s="478"/>
      <c r="N512" s="478"/>
      <c r="O512" s="478"/>
      <c r="P512" s="478"/>
      <c r="Q512" s="478"/>
      <c r="R512" s="478"/>
      <c r="S512" s="478"/>
      <c r="T512" s="478"/>
      <c r="U512" s="478"/>
      <c r="V512" s="478"/>
      <c r="W512" s="478"/>
      <c r="X512" s="479"/>
      <c r="Y512" s="427"/>
      <c r="Z512" s="428"/>
      <c r="AA512" s="429"/>
    </row>
    <row r="513" spans="1:27" s="216" customFormat="1" ht="22.5" customHeight="1" x14ac:dyDescent="0.15">
      <c r="A513" s="291"/>
      <c r="B513" s="492"/>
      <c r="C513" s="480"/>
      <c r="D513" s="481"/>
      <c r="E513" s="481"/>
      <c r="F513" s="481"/>
      <c r="G513" s="481"/>
      <c r="H513" s="481"/>
      <c r="I513" s="481"/>
      <c r="J513" s="481"/>
      <c r="K513" s="481"/>
      <c r="L513" s="481"/>
      <c r="M513" s="481"/>
      <c r="N513" s="481"/>
      <c r="O513" s="481"/>
      <c r="P513" s="481"/>
      <c r="Q513" s="481"/>
      <c r="R513" s="481"/>
      <c r="S513" s="481"/>
      <c r="T513" s="481"/>
      <c r="U513" s="481"/>
      <c r="V513" s="481"/>
      <c r="W513" s="481"/>
      <c r="X513" s="482"/>
      <c r="Y513" s="430"/>
      <c r="Z513" s="431"/>
      <c r="AA513" s="432"/>
    </row>
    <row r="514" spans="1:27" s="216" customFormat="1" ht="15" customHeight="1" x14ac:dyDescent="0.15">
      <c r="A514" s="291"/>
      <c r="B514" s="490" t="s">
        <v>67</v>
      </c>
      <c r="C514" s="477" t="s">
        <v>805</v>
      </c>
      <c r="D514" s="478"/>
      <c r="E514" s="478"/>
      <c r="F514" s="478"/>
      <c r="G514" s="478"/>
      <c r="H514" s="478"/>
      <c r="I514" s="478"/>
      <c r="J514" s="478"/>
      <c r="K514" s="478"/>
      <c r="L514" s="478"/>
      <c r="M514" s="478"/>
      <c r="N514" s="478"/>
      <c r="O514" s="478"/>
      <c r="P514" s="478"/>
      <c r="Q514" s="478"/>
      <c r="R514" s="478"/>
      <c r="S514" s="478"/>
      <c r="T514" s="478"/>
      <c r="U514" s="478"/>
      <c r="V514" s="478"/>
      <c r="W514" s="478"/>
      <c r="X514" s="479"/>
      <c r="Y514" s="427"/>
      <c r="Z514" s="428"/>
      <c r="AA514" s="429"/>
    </row>
    <row r="515" spans="1:27" s="216" customFormat="1" ht="15" customHeight="1" x14ac:dyDescent="0.15">
      <c r="A515" s="291"/>
      <c r="B515" s="492"/>
      <c r="C515" s="480"/>
      <c r="D515" s="481"/>
      <c r="E515" s="481"/>
      <c r="F515" s="481"/>
      <c r="G515" s="481"/>
      <c r="H515" s="481"/>
      <c r="I515" s="481"/>
      <c r="J515" s="481"/>
      <c r="K515" s="481"/>
      <c r="L515" s="481"/>
      <c r="M515" s="481"/>
      <c r="N515" s="481"/>
      <c r="O515" s="481"/>
      <c r="P515" s="481"/>
      <c r="Q515" s="481"/>
      <c r="R515" s="481"/>
      <c r="S515" s="481"/>
      <c r="T515" s="481"/>
      <c r="U515" s="481"/>
      <c r="V515" s="481"/>
      <c r="W515" s="481"/>
      <c r="X515" s="482"/>
      <c r="Y515" s="430"/>
      <c r="Z515" s="431"/>
      <c r="AA515" s="432"/>
    </row>
    <row r="516" spans="1:27" s="216" customFormat="1" ht="15" customHeight="1" x14ac:dyDescent="0.15">
      <c r="A516" s="291"/>
      <c r="B516" s="490" t="s">
        <v>186</v>
      </c>
      <c r="C516" s="337" t="s">
        <v>539</v>
      </c>
      <c r="D516" s="338"/>
      <c r="E516" s="338"/>
      <c r="F516" s="338"/>
      <c r="G516" s="338"/>
      <c r="H516" s="338"/>
      <c r="I516" s="338"/>
      <c r="J516" s="338"/>
      <c r="K516" s="338"/>
      <c r="L516" s="338"/>
      <c r="M516" s="338"/>
      <c r="N516" s="338"/>
      <c r="O516" s="338"/>
      <c r="P516" s="338"/>
      <c r="Q516" s="338"/>
      <c r="R516" s="338"/>
      <c r="S516" s="338"/>
      <c r="T516" s="338"/>
      <c r="U516" s="338"/>
      <c r="V516" s="338"/>
      <c r="W516" s="338"/>
      <c r="X516" s="339"/>
      <c r="Y516" s="427"/>
      <c r="Z516" s="428"/>
      <c r="AA516" s="429"/>
    </row>
    <row r="517" spans="1:27" s="216" customFormat="1" ht="15" customHeight="1" x14ac:dyDescent="0.15">
      <c r="A517" s="291"/>
      <c r="B517" s="491"/>
      <c r="C517" s="717" t="s">
        <v>540</v>
      </c>
      <c r="D517" s="718"/>
      <c r="E517" s="718"/>
      <c r="F517" s="718"/>
      <c r="G517" s="718"/>
      <c r="H517" s="718"/>
      <c r="I517" s="718"/>
      <c r="J517" s="718"/>
      <c r="K517" s="718"/>
      <c r="L517" s="718"/>
      <c r="M517" s="718"/>
      <c r="N517" s="718"/>
      <c r="O517" s="718"/>
      <c r="P517" s="718"/>
      <c r="Q517" s="718"/>
      <c r="R517" s="718"/>
      <c r="S517" s="718"/>
      <c r="T517" s="718"/>
      <c r="U517" s="718"/>
      <c r="V517" s="718"/>
      <c r="W517" s="718"/>
      <c r="X517" s="719"/>
      <c r="Y517" s="430"/>
      <c r="Z517" s="431"/>
      <c r="AA517" s="432"/>
    </row>
    <row r="518" spans="1:27" s="216" customFormat="1" ht="15" customHeight="1" x14ac:dyDescent="0.15">
      <c r="A518" s="291"/>
      <c r="B518" s="491"/>
      <c r="C518" s="340"/>
      <c r="D518" s="341" t="s">
        <v>541</v>
      </c>
      <c r="E518" s="535" t="s">
        <v>546</v>
      </c>
      <c r="F518" s="535"/>
      <c r="G518" s="535"/>
      <c r="H518" s="535"/>
      <c r="I518" s="535"/>
      <c r="J518" s="535"/>
      <c r="K518" s="535"/>
      <c r="L518" s="535"/>
      <c r="M518" s="535"/>
      <c r="N518" s="535"/>
      <c r="O518" s="535"/>
      <c r="P518" s="535"/>
      <c r="Q518" s="535"/>
      <c r="R518" s="535"/>
      <c r="S518" s="535"/>
      <c r="T518" s="535"/>
      <c r="U518" s="535"/>
      <c r="V518" s="536"/>
      <c r="W518" s="525"/>
      <c r="X518" s="525"/>
      <c r="Y518" s="526"/>
      <c r="Z518" s="527"/>
      <c r="AA518" s="528"/>
    </row>
    <row r="519" spans="1:27" s="216" customFormat="1" ht="15" customHeight="1" x14ac:dyDescent="0.15">
      <c r="A519" s="291"/>
      <c r="B519" s="491"/>
      <c r="C519" s="340"/>
      <c r="D519" s="341" t="s">
        <v>542</v>
      </c>
      <c r="E519" s="535" t="s">
        <v>547</v>
      </c>
      <c r="F519" s="535"/>
      <c r="G519" s="535"/>
      <c r="H519" s="535"/>
      <c r="I519" s="535"/>
      <c r="J519" s="535"/>
      <c r="K519" s="535"/>
      <c r="L519" s="535"/>
      <c r="M519" s="535"/>
      <c r="N519" s="535"/>
      <c r="O519" s="535"/>
      <c r="P519" s="535"/>
      <c r="Q519" s="535"/>
      <c r="R519" s="535"/>
      <c r="S519" s="535"/>
      <c r="T519" s="535"/>
      <c r="U519" s="535"/>
      <c r="V519" s="536"/>
      <c r="W519" s="439"/>
      <c r="X519" s="439"/>
      <c r="Y519" s="529"/>
      <c r="Z519" s="530"/>
      <c r="AA519" s="531"/>
    </row>
    <row r="520" spans="1:27" s="216" customFormat="1" ht="15" customHeight="1" x14ac:dyDescent="0.15">
      <c r="A520" s="291"/>
      <c r="B520" s="491"/>
      <c r="C520" s="340"/>
      <c r="D520" s="341" t="s">
        <v>543</v>
      </c>
      <c r="E520" s="535" t="s">
        <v>548</v>
      </c>
      <c r="F520" s="535"/>
      <c r="G520" s="535"/>
      <c r="H520" s="535"/>
      <c r="I520" s="535"/>
      <c r="J520" s="535"/>
      <c r="K520" s="535"/>
      <c r="L520" s="535"/>
      <c r="M520" s="535"/>
      <c r="N520" s="535"/>
      <c r="O520" s="535"/>
      <c r="P520" s="535"/>
      <c r="Q520" s="535"/>
      <c r="R520" s="535"/>
      <c r="S520" s="535"/>
      <c r="T520" s="535"/>
      <c r="U520" s="535"/>
      <c r="V520" s="536"/>
      <c r="W520" s="525"/>
      <c r="X520" s="525"/>
      <c r="Y520" s="529"/>
      <c r="Z520" s="530"/>
      <c r="AA520" s="531"/>
    </row>
    <row r="521" spans="1:27" s="216" customFormat="1" ht="15" customHeight="1" x14ac:dyDescent="0.15">
      <c r="A521" s="291"/>
      <c r="B521" s="491"/>
      <c r="C521" s="340"/>
      <c r="D521" s="341" t="s">
        <v>544</v>
      </c>
      <c r="E521" s="535" t="s">
        <v>549</v>
      </c>
      <c r="F521" s="535"/>
      <c r="G521" s="535"/>
      <c r="H521" s="535"/>
      <c r="I521" s="535"/>
      <c r="J521" s="535"/>
      <c r="K521" s="535"/>
      <c r="L521" s="535"/>
      <c r="M521" s="535"/>
      <c r="N521" s="535"/>
      <c r="O521" s="535"/>
      <c r="P521" s="535"/>
      <c r="Q521" s="535"/>
      <c r="R521" s="535"/>
      <c r="S521" s="535"/>
      <c r="T521" s="535"/>
      <c r="U521" s="535"/>
      <c r="V521" s="536"/>
      <c r="W521" s="439"/>
      <c r="X521" s="439"/>
      <c r="Y521" s="529"/>
      <c r="Z521" s="530"/>
      <c r="AA521" s="531"/>
    </row>
    <row r="522" spans="1:27" s="216" customFormat="1" ht="15" customHeight="1" x14ac:dyDescent="0.15">
      <c r="A522" s="291"/>
      <c r="B522" s="491"/>
      <c r="C522" s="340"/>
      <c r="D522" s="341" t="s">
        <v>545</v>
      </c>
      <c r="E522" s="535" t="s">
        <v>551</v>
      </c>
      <c r="F522" s="535"/>
      <c r="G522" s="535"/>
      <c r="H522" s="535"/>
      <c r="I522" s="535"/>
      <c r="J522" s="535"/>
      <c r="K522" s="535"/>
      <c r="L522" s="535"/>
      <c r="M522" s="535"/>
      <c r="N522" s="535"/>
      <c r="O522" s="535"/>
      <c r="P522" s="535"/>
      <c r="Q522" s="535"/>
      <c r="R522" s="535"/>
      <c r="S522" s="535"/>
      <c r="T522" s="535"/>
      <c r="U522" s="535"/>
      <c r="V522" s="536"/>
      <c r="W522" s="525"/>
      <c r="X522" s="525"/>
      <c r="Y522" s="529"/>
      <c r="Z522" s="530"/>
      <c r="AA522" s="531"/>
    </row>
    <row r="523" spans="1:27" s="216" customFormat="1" ht="15" customHeight="1" x14ac:dyDescent="0.15">
      <c r="A523" s="291"/>
      <c r="B523" s="492"/>
      <c r="C523" s="340"/>
      <c r="D523" s="341" t="s">
        <v>550</v>
      </c>
      <c r="E523" s="535" t="s">
        <v>552</v>
      </c>
      <c r="F523" s="535"/>
      <c r="G523" s="535"/>
      <c r="H523" s="535"/>
      <c r="I523" s="535"/>
      <c r="J523" s="535"/>
      <c r="K523" s="535"/>
      <c r="L523" s="535"/>
      <c r="M523" s="535"/>
      <c r="N523" s="535"/>
      <c r="O523" s="535"/>
      <c r="P523" s="535"/>
      <c r="Q523" s="535"/>
      <c r="R523" s="535"/>
      <c r="S523" s="535"/>
      <c r="T523" s="535"/>
      <c r="U523" s="535"/>
      <c r="V523" s="536"/>
      <c r="W523" s="439"/>
      <c r="X523" s="439"/>
      <c r="Y523" s="532"/>
      <c r="Z523" s="533"/>
      <c r="AA523" s="534"/>
    </row>
    <row r="524" spans="1:27" s="216" customFormat="1" ht="30" customHeight="1" x14ac:dyDescent="0.15">
      <c r="A524" s="291"/>
      <c r="B524" s="490" t="s">
        <v>187</v>
      </c>
      <c r="C524" s="711" t="s">
        <v>863</v>
      </c>
      <c r="D524" s="712"/>
      <c r="E524" s="712"/>
      <c r="F524" s="712"/>
      <c r="G524" s="712"/>
      <c r="H524" s="712"/>
      <c r="I524" s="712"/>
      <c r="J524" s="712"/>
      <c r="K524" s="712"/>
      <c r="L524" s="712"/>
      <c r="M524" s="712"/>
      <c r="N524" s="712"/>
      <c r="O524" s="712"/>
      <c r="P524" s="712"/>
      <c r="Q524" s="712"/>
      <c r="R524" s="712"/>
      <c r="S524" s="712"/>
      <c r="T524" s="712"/>
      <c r="U524" s="712"/>
      <c r="V524" s="712"/>
      <c r="W524" s="712"/>
      <c r="X524" s="713"/>
      <c r="Y524" s="427"/>
      <c r="Z524" s="428"/>
      <c r="AA524" s="429"/>
    </row>
    <row r="525" spans="1:27" s="216" customFormat="1" ht="30" customHeight="1" x14ac:dyDescent="0.15">
      <c r="A525" s="291"/>
      <c r="B525" s="492"/>
      <c r="C525" s="714"/>
      <c r="D525" s="715"/>
      <c r="E525" s="715"/>
      <c r="F525" s="715"/>
      <c r="G525" s="715"/>
      <c r="H525" s="715"/>
      <c r="I525" s="715"/>
      <c r="J525" s="715"/>
      <c r="K525" s="715"/>
      <c r="L525" s="715"/>
      <c r="M525" s="715"/>
      <c r="N525" s="715"/>
      <c r="O525" s="715"/>
      <c r="P525" s="715"/>
      <c r="Q525" s="715"/>
      <c r="R525" s="715"/>
      <c r="S525" s="715"/>
      <c r="T525" s="715"/>
      <c r="U525" s="715"/>
      <c r="V525" s="715"/>
      <c r="W525" s="715"/>
      <c r="X525" s="716"/>
      <c r="Y525" s="430"/>
      <c r="Z525" s="431"/>
      <c r="AA525" s="432"/>
    </row>
    <row r="526" spans="1:27" s="216" customFormat="1" ht="15" customHeight="1" x14ac:dyDescent="0.15">
      <c r="A526" s="291"/>
      <c r="B526" s="490" t="s">
        <v>806</v>
      </c>
      <c r="C526" s="477" t="s">
        <v>807</v>
      </c>
      <c r="D526" s="478"/>
      <c r="E526" s="478"/>
      <c r="F526" s="478"/>
      <c r="G526" s="478"/>
      <c r="H526" s="478"/>
      <c r="I526" s="478"/>
      <c r="J526" s="478"/>
      <c r="K526" s="478"/>
      <c r="L526" s="478"/>
      <c r="M526" s="478"/>
      <c r="N526" s="478"/>
      <c r="O526" s="478"/>
      <c r="P526" s="478"/>
      <c r="Q526" s="478"/>
      <c r="R526" s="478"/>
      <c r="S526" s="478"/>
      <c r="T526" s="478"/>
      <c r="U526" s="478"/>
      <c r="V526" s="478"/>
      <c r="W526" s="478"/>
      <c r="X526" s="479"/>
      <c r="Y526" s="427"/>
      <c r="Z526" s="428"/>
      <c r="AA526" s="429"/>
    </row>
    <row r="527" spans="1:27" s="216" customFormat="1" ht="15" customHeight="1" x14ac:dyDescent="0.15">
      <c r="A527" s="291"/>
      <c r="B527" s="492"/>
      <c r="C527" s="480"/>
      <c r="D527" s="481"/>
      <c r="E527" s="481"/>
      <c r="F527" s="481"/>
      <c r="G527" s="481"/>
      <c r="H527" s="481"/>
      <c r="I527" s="481"/>
      <c r="J527" s="481"/>
      <c r="K527" s="481"/>
      <c r="L527" s="481"/>
      <c r="M527" s="481"/>
      <c r="N527" s="481"/>
      <c r="O527" s="481"/>
      <c r="P527" s="481"/>
      <c r="Q527" s="481"/>
      <c r="R527" s="481"/>
      <c r="S527" s="481"/>
      <c r="T527" s="481"/>
      <c r="U527" s="481"/>
      <c r="V527" s="481"/>
      <c r="W527" s="481"/>
      <c r="X527" s="482"/>
      <c r="Y527" s="430"/>
      <c r="Z527" s="431"/>
      <c r="AA527" s="432"/>
    </row>
    <row r="528" spans="1:27" s="216" customFormat="1" ht="30" customHeight="1" x14ac:dyDescent="0.15">
      <c r="A528" s="291"/>
      <c r="B528" s="490" t="s">
        <v>808</v>
      </c>
      <c r="C528" s="477" t="s">
        <v>809</v>
      </c>
      <c r="D528" s="478"/>
      <c r="E528" s="478"/>
      <c r="F528" s="478"/>
      <c r="G528" s="478"/>
      <c r="H528" s="478"/>
      <c r="I528" s="478"/>
      <c r="J528" s="478"/>
      <c r="K528" s="478"/>
      <c r="L528" s="478"/>
      <c r="M528" s="478"/>
      <c r="N528" s="478"/>
      <c r="O528" s="478"/>
      <c r="P528" s="478"/>
      <c r="Q528" s="478"/>
      <c r="R528" s="478"/>
      <c r="S528" s="478"/>
      <c r="T528" s="478"/>
      <c r="U528" s="478"/>
      <c r="V528" s="478"/>
      <c r="W528" s="478"/>
      <c r="X528" s="479"/>
      <c r="Y528" s="427"/>
      <c r="Z528" s="428"/>
      <c r="AA528" s="429"/>
    </row>
    <row r="529" spans="1:27" s="216" customFormat="1" ht="30" customHeight="1" x14ac:dyDescent="0.15">
      <c r="A529" s="291"/>
      <c r="B529" s="492"/>
      <c r="C529" s="480"/>
      <c r="D529" s="481"/>
      <c r="E529" s="481"/>
      <c r="F529" s="481"/>
      <c r="G529" s="481"/>
      <c r="H529" s="481"/>
      <c r="I529" s="481"/>
      <c r="J529" s="481"/>
      <c r="K529" s="481"/>
      <c r="L529" s="481"/>
      <c r="M529" s="481"/>
      <c r="N529" s="481"/>
      <c r="O529" s="481"/>
      <c r="P529" s="481"/>
      <c r="Q529" s="481"/>
      <c r="R529" s="481"/>
      <c r="S529" s="481"/>
      <c r="T529" s="481"/>
      <c r="U529" s="481"/>
      <c r="V529" s="481"/>
      <c r="W529" s="481"/>
      <c r="X529" s="482"/>
      <c r="Y529" s="430"/>
      <c r="Z529" s="431"/>
      <c r="AA529" s="432"/>
    </row>
    <row r="530" spans="1:27" s="216" customFormat="1" ht="30" customHeight="1" x14ac:dyDescent="0.15">
      <c r="A530" s="291"/>
      <c r="B530" s="490" t="s">
        <v>810</v>
      </c>
      <c r="C530" s="477" t="s">
        <v>811</v>
      </c>
      <c r="D530" s="478"/>
      <c r="E530" s="478"/>
      <c r="F530" s="478"/>
      <c r="G530" s="478"/>
      <c r="H530" s="478"/>
      <c r="I530" s="478"/>
      <c r="J530" s="478"/>
      <c r="K530" s="478"/>
      <c r="L530" s="478"/>
      <c r="M530" s="478"/>
      <c r="N530" s="478"/>
      <c r="O530" s="478"/>
      <c r="P530" s="478"/>
      <c r="Q530" s="478"/>
      <c r="R530" s="478"/>
      <c r="S530" s="478"/>
      <c r="T530" s="478"/>
      <c r="U530" s="478"/>
      <c r="V530" s="478"/>
      <c r="W530" s="478"/>
      <c r="X530" s="479"/>
      <c r="Y530" s="427"/>
      <c r="Z530" s="428"/>
      <c r="AA530" s="429"/>
    </row>
    <row r="531" spans="1:27" s="216" customFormat="1" ht="30" customHeight="1" x14ac:dyDescent="0.15">
      <c r="A531" s="291"/>
      <c r="B531" s="492"/>
      <c r="C531" s="480"/>
      <c r="D531" s="481"/>
      <c r="E531" s="481"/>
      <c r="F531" s="481"/>
      <c r="G531" s="481"/>
      <c r="H531" s="481"/>
      <c r="I531" s="481"/>
      <c r="J531" s="481"/>
      <c r="K531" s="481"/>
      <c r="L531" s="481"/>
      <c r="M531" s="481"/>
      <c r="N531" s="481"/>
      <c r="O531" s="481"/>
      <c r="P531" s="481"/>
      <c r="Q531" s="481"/>
      <c r="R531" s="481"/>
      <c r="S531" s="481"/>
      <c r="T531" s="481"/>
      <c r="U531" s="481"/>
      <c r="V531" s="481"/>
      <c r="W531" s="481"/>
      <c r="X531" s="482"/>
      <c r="Y531" s="430"/>
      <c r="Z531" s="431"/>
      <c r="AA531" s="432"/>
    </row>
    <row r="532" spans="1:27" s="216" customFormat="1" ht="22.5" customHeight="1" x14ac:dyDescent="0.15">
      <c r="A532" s="291"/>
      <c r="B532" s="490" t="s">
        <v>812</v>
      </c>
      <c r="C532" s="477" t="s">
        <v>864</v>
      </c>
      <c r="D532" s="478"/>
      <c r="E532" s="478"/>
      <c r="F532" s="478"/>
      <c r="G532" s="478"/>
      <c r="H532" s="478"/>
      <c r="I532" s="478"/>
      <c r="J532" s="478"/>
      <c r="K532" s="478"/>
      <c r="L532" s="478"/>
      <c r="M532" s="478"/>
      <c r="N532" s="478"/>
      <c r="O532" s="478"/>
      <c r="P532" s="478"/>
      <c r="Q532" s="478"/>
      <c r="R532" s="478"/>
      <c r="S532" s="478"/>
      <c r="T532" s="478"/>
      <c r="U532" s="478"/>
      <c r="V532" s="478"/>
      <c r="W532" s="478"/>
      <c r="X532" s="479"/>
      <c r="Y532" s="427"/>
      <c r="Z532" s="428"/>
      <c r="AA532" s="429"/>
    </row>
    <row r="533" spans="1:27" s="216" customFormat="1" ht="22.5" customHeight="1" x14ac:dyDescent="0.15">
      <c r="A533" s="291"/>
      <c r="B533" s="492"/>
      <c r="C533" s="480"/>
      <c r="D533" s="481"/>
      <c r="E533" s="481"/>
      <c r="F533" s="481"/>
      <c r="G533" s="481"/>
      <c r="H533" s="481"/>
      <c r="I533" s="481"/>
      <c r="J533" s="481"/>
      <c r="K533" s="481"/>
      <c r="L533" s="481"/>
      <c r="M533" s="481"/>
      <c r="N533" s="481"/>
      <c r="O533" s="481"/>
      <c r="P533" s="481"/>
      <c r="Q533" s="481"/>
      <c r="R533" s="481"/>
      <c r="S533" s="481"/>
      <c r="T533" s="481"/>
      <c r="U533" s="481"/>
      <c r="V533" s="481"/>
      <c r="W533" s="481"/>
      <c r="X533" s="482"/>
      <c r="Y533" s="430"/>
      <c r="Z533" s="431"/>
      <c r="AA533" s="432"/>
    </row>
    <row r="534" spans="1:27" ht="12.75" customHeight="1" x14ac:dyDescent="0.25">
      <c r="A534" s="237"/>
      <c r="B534" s="237"/>
      <c r="C534" s="238"/>
      <c r="D534" s="238"/>
      <c r="E534" s="238"/>
      <c r="F534" s="238"/>
      <c r="G534" s="238"/>
      <c r="H534" s="238"/>
      <c r="I534" s="238"/>
      <c r="J534" s="238"/>
      <c r="K534" s="238"/>
      <c r="L534" s="238"/>
      <c r="M534" s="238"/>
      <c r="N534" s="238"/>
      <c r="O534" s="238"/>
      <c r="P534" s="238"/>
      <c r="Q534" s="238"/>
      <c r="R534" s="238"/>
      <c r="S534" s="239"/>
      <c r="T534" s="239"/>
      <c r="U534" s="239"/>
      <c r="V534" s="239"/>
      <c r="W534" s="239"/>
      <c r="X534" s="239"/>
      <c r="Y534" s="240"/>
      <c r="Z534" s="240"/>
      <c r="AA534" s="240"/>
    </row>
    <row r="535" spans="1:27" s="216" customFormat="1" ht="18" customHeight="1" x14ac:dyDescent="0.15">
      <c r="A535" s="291" t="s">
        <v>818</v>
      </c>
      <c r="B535" s="291"/>
      <c r="C535" s="291"/>
      <c r="D535" s="291"/>
      <c r="E535" s="291"/>
      <c r="F535" s="291"/>
      <c r="G535" s="291" t="s">
        <v>206</v>
      </c>
      <c r="H535" s="291"/>
      <c r="I535" s="291"/>
      <c r="J535" s="291"/>
      <c r="K535" s="291"/>
      <c r="L535" s="291"/>
      <c r="M535" s="291"/>
      <c r="N535" s="291"/>
      <c r="O535" s="291"/>
      <c r="P535" s="291"/>
      <c r="Q535" s="291"/>
      <c r="R535" s="336"/>
      <c r="S535" s="336"/>
      <c r="T535" s="336"/>
      <c r="U535" s="336"/>
      <c r="V535" s="336"/>
      <c r="W535" s="336"/>
      <c r="X535" s="336"/>
      <c r="Y535" s="336"/>
      <c r="Z535" s="336"/>
      <c r="AA535" s="336"/>
    </row>
    <row r="536" spans="1:27" s="216" customFormat="1" ht="30" customHeight="1" x14ac:dyDescent="0.15">
      <c r="A536" s="291"/>
      <c r="B536" s="490" t="s">
        <v>65</v>
      </c>
      <c r="C536" s="433" t="s">
        <v>200</v>
      </c>
      <c r="D536" s="434"/>
      <c r="E536" s="434"/>
      <c r="F536" s="434"/>
      <c r="G536" s="434"/>
      <c r="H536" s="434"/>
      <c r="I536" s="434"/>
      <c r="J536" s="434"/>
      <c r="K536" s="434"/>
      <c r="L536" s="434"/>
      <c r="M536" s="434"/>
      <c r="N536" s="434"/>
      <c r="O536" s="434"/>
      <c r="P536" s="434"/>
      <c r="Q536" s="434"/>
      <c r="R536" s="434"/>
      <c r="S536" s="434"/>
      <c r="T536" s="434"/>
      <c r="U536" s="434"/>
      <c r="V536" s="434"/>
      <c r="W536" s="434"/>
      <c r="X536" s="435"/>
      <c r="Y536" s="427"/>
      <c r="Z536" s="428"/>
      <c r="AA536" s="429"/>
    </row>
    <row r="537" spans="1:27" s="222" customFormat="1" ht="37.5" customHeight="1" x14ac:dyDescent="0.15">
      <c r="A537" s="342"/>
      <c r="B537" s="491"/>
      <c r="C537" s="343" t="s">
        <v>201</v>
      </c>
      <c r="D537" s="549" t="s">
        <v>813</v>
      </c>
      <c r="E537" s="549"/>
      <c r="F537" s="549"/>
      <c r="G537" s="549"/>
      <c r="H537" s="549"/>
      <c r="I537" s="549"/>
      <c r="J537" s="549"/>
      <c r="K537" s="549"/>
      <c r="L537" s="549"/>
      <c r="M537" s="549"/>
      <c r="N537" s="549"/>
      <c r="O537" s="549"/>
      <c r="P537" s="549"/>
      <c r="Q537" s="549"/>
      <c r="R537" s="549"/>
      <c r="S537" s="549"/>
      <c r="T537" s="549"/>
      <c r="U537" s="549"/>
      <c r="V537" s="549"/>
      <c r="W537" s="549"/>
      <c r="X537" s="550"/>
      <c r="Y537" s="446"/>
      <c r="Z537" s="447"/>
      <c r="AA537" s="448"/>
    </row>
    <row r="538" spans="1:27" s="216" customFormat="1" ht="30" customHeight="1" x14ac:dyDescent="0.15">
      <c r="A538" s="291"/>
      <c r="B538" s="490" t="s">
        <v>67</v>
      </c>
      <c r="C538" s="433" t="s">
        <v>202</v>
      </c>
      <c r="D538" s="434"/>
      <c r="E538" s="434"/>
      <c r="F538" s="434"/>
      <c r="G538" s="434"/>
      <c r="H538" s="434"/>
      <c r="I538" s="434"/>
      <c r="J538" s="434"/>
      <c r="K538" s="434"/>
      <c r="L538" s="434"/>
      <c r="M538" s="434"/>
      <c r="N538" s="434"/>
      <c r="O538" s="434"/>
      <c r="P538" s="434"/>
      <c r="Q538" s="434"/>
      <c r="R538" s="434"/>
      <c r="S538" s="434"/>
      <c r="T538" s="434"/>
      <c r="U538" s="434"/>
      <c r="V538" s="434"/>
      <c r="W538" s="434"/>
      <c r="X538" s="435"/>
      <c r="Y538" s="427"/>
      <c r="Z538" s="428"/>
      <c r="AA538" s="429"/>
    </row>
    <row r="539" spans="1:27" s="222" customFormat="1" ht="51" customHeight="1" x14ac:dyDescent="0.15">
      <c r="A539" s="342"/>
      <c r="B539" s="491"/>
      <c r="C539" s="343" t="s">
        <v>203</v>
      </c>
      <c r="D539" s="549" t="s">
        <v>191</v>
      </c>
      <c r="E539" s="549"/>
      <c r="F539" s="549"/>
      <c r="G539" s="549"/>
      <c r="H539" s="549"/>
      <c r="I539" s="549"/>
      <c r="J539" s="549"/>
      <c r="K539" s="549"/>
      <c r="L539" s="549"/>
      <c r="M539" s="549"/>
      <c r="N539" s="549"/>
      <c r="O539" s="549"/>
      <c r="P539" s="549"/>
      <c r="Q539" s="549"/>
      <c r="R539" s="549"/>
      <c r="S539" s="549"/>
      <c r="T539" s="549"/>
      <c r="U539" s="549"/>
      <c r="V539" s="549"/>
      <c r="W539" s="549"/>
      <c r="X539" s="550"/>
      <c r="Y539" s="446"/>
      <c r="Z539" s="447"/>
      <c r="AA539" s="448"/>
    </row>
    <row r="540" spans="1:27" s="222" customFormat="1" ht="13.5" customHeight="1" x14ac:dyDescent="0.15">
      <c r="A540" s="342"/>
      <c r="B540" s="491"/>
      <c r="C540" s="343" t="s">
        <v>203</v>
      </c>
      <c r="D540" s="297" t="s">
        <v>205</v>
      </c>
      <c r="E540" s="281"/>
      <c r="F540" s="281"/>
      <c r="G540" s="281"/>
      <c r="H540" s="281"/>
      <c r="I540" s="281"/>
      <c r="J540" s="281"/>
      <c r="K540" s="281"/>
      <c r="L540" s="281"/>
      <c r="M540" s="281"/>
      <c r="N540" s="281"/>
      <c r="O540" s="281"/>
      <c r="P540" s="281"/>
      <c r="Q540" s="281"/>
      <c r="R540" s="281"/>
      <c r="S540" s="281"/>
      <c r="T540" s="281"/>
      <c r="U540" s="281"/>
      <c r="V540" s="281"/>
      <c r="W540" s="281"/>
      <c r="X540" s="344"/>
      <c r="Y540" s="446"/>
      <c r="Z540" s="447"/>
      <c r="AA540" s="448"/>
    </row>
    <row r="541" spans="1:27" s="222" customFormat="1" ht="13.5" customHeight="1" x14ac:dyDescent="0.15">
      <c r="A541" s="342"/>
      <c r="B541" s="491"/>
      <c r="C541" s="343" t="s">
        <v>203</v>
      </c>
      <c r="D541" s="297" t="s">
        <v>208</v>
      </c>
      <c r="E541" s="281"/>
      <c r="F541" s="281"/>
      <c r="G541" s="281"/>
      <c r="H541" s="281"/>
      <c r="I541" s="281"/>
      <c r="J541" s="281"/>
      <c r="K541" s="281"/>
      <c r="L541" s="281"/>
      <c r="M541" s="281"/>
      <c r="N541" s="281"/>
      <c r="O541" s="281"/>
      <c r="P541" s="281"/>
      <c r="Q541" s="281"/>
      <c r="R541" s="281"/>
      <c r="S541" s="281"/>
      <c r="T541" s="281"/>
      <c r="U541" s="281"/>
      <c r="V541" s="281"/>
      <c r="W541" s="281"/>
      <c r="X541" s="344"/>
      <c r="Y541" s="446"/>
      <c r="Z541" s="447"/>
      <c r="AA541" s="448"/>
    </row>
    <row r="542" spans="1:27" s="222" customFormat="1" ht="13.5" customHeight="1" x14ac:dyDescent="0.15">
      <c r="A542" s="342"/>
      <c r="B542" s="492"/>
      <c r="C542" s="345" t="s">
        <v>204</v>
      </c>
      <c r="D542" s="468" t="s">
        <v>192</v>
      </c>
      <c r="E542" s="468"/>
      <c r="F542" s="468"/>
      <c r="G542" s="468"/>
      <c r="H542" s="468"/>
      <c r="I542" s="468"/>
      <c r="J542" s="468"/>
      <c r="K542" s="468"/>
      <c r="L542" s="468"/>
      <c r="M542" s="468"/>
      <c r="N542" s="468"/>
      <c r="O542" s="468"/>
      <c r="P542" s="468"/>
      <c r="Q542" s="468"/>
      <c r="R542" s="468"/>
      <c r="S542" s="468"/>
      <c r="T542" s="468"/>
      <c r="U542" s="468"/>
      <c r="V542" s="468"/>
      <c r="W542" s="468"/>
      <c r="X542" s="469"/>
      <c r="Y542" s="430"/>
      <c r="Z542" s="431"/>
      <c r="AA542" s="432"/>
    </row>
    <row r="543" spans="1:27" s="216" customFormat="1" ht="22.5" customHeight="1" x14ac:dyDescent="0.15">
      <c r="A543" s="291"/>
      <c r="B543" s="490" t="s">
        <v>186</v>
      </c>
      <c r="C543" s="477" t="s">
        <v>207</v>
      </c>
      <c r="D543" s="478"/>
      <c r="E543" s="478"/>
      <c r="F543" s="478"/>
      <c r="G543" s="478"/>
      <c r="H543" s="478"/>
      <c r="I543" s="478"/>
      <c r="J543" s="478"/>
      <c r="K543" s="478"/>
      <c r="L543" s="478"/>
      <c r="M543" s="478"/>
      <c r="N543" s="478"/>
      <c r="O543" s="478"/>
      <c r="P543" s="478"/>
      <c r="Q543" s="478"/>
      <c r="R543" s="478"/>
      <c r="S543" s="478"/>
      <c r="T543" s="478"/>
      <c r="U543" s="478"/>
      <c r="V543" s="478"/>
      <c r="W543" s="478"/>
      <c r="X543" s="479"/>
      <c r="Y543" s="427"/>
      <c r="Z543" s="428"/>
      <c r="AA543" s="429"/>
    </row>
    <row r="544" spans="1:27" s="216" customFormat="1" ht="22.5" customHeight="1" x14ac:dyDescent="0.15">
      <c r="A544" s="291"/>
      <c r="B544" s="492"/>
      <c r="C544" s="480"/>
      <c r="D544" s="481"/>
      <c r="E544" s="481"/>
      <c r="F544" s="481"/>
      <c r="G544" s="481"/>
      <c r="H544" s="481"/>
      <c r="I544" s="481"/>
      <c r="J544" s="481"/>
      <c r="K544" s="481"/>
      <c r="L544" s="481"/>
      <c r="M544" s="481"/>
      <c r="N544" s="481"/>
      <c r="O544" s="481"/>
      <c r="P544" s="481"/>
      <c r="Q544" s="481"/>
      <c r="R544" s="481"/>
      <c r="S544" s="481"/>
      <c r="T544" s="481"/>
      <c r="U544" s="481"/>
      <c r="V544" s="481"/>
      <c r="W544" s="481"/>
      <c r="X544" s="482"/>
      <c r="Y544" s="430"/>
      <c r="Z544" s="431"/>
      <c r="AA544" s="432"/>
    </row>
    <row r="545" spans="1:27" s="216" customFormat="1" ht="10.5" customHeight="1" x14ac:dyDescent="0.15">
      <c r="A545" s="291"/>
      <c r="B545" s="490" t="s">
        <v>187</v>
      </c>
      <c r="C545" s="477" t="s">
        <v>193</v>
      </c>
      <c r="D545" s="478"/>
      <c r="E545" s="478"/>
      <c r="F545" s="478"/>
      <c r="G545" s="478"/>
      <c r="H545" s="478"/>
      <c r="I545" s="478"/>
      <c r="J545" s="478"/>
      <c r="K545" s="478"/>
      <c r="L545" s="478"/>
      <c r="M545" s="478"/>
      <c r="N545" s="478"/>
      <c r="O545" s="478"/>
      <c r="P545" s="478"/>
      <c r="Q545" s="478"/>
      <c r="R545" s="478"/>
      <c r="S545" s="478"/>
      <c r="T545" s="478"/>
      <c r="U545" s="478"/>
      <c r="V545" s="478"/>
      <c r="W545" s="478"/>
      <c r="X545" s="479"/>
      <c r="Y545" s="427"/>
      <c r="Z545" s="428"/>
      <c r="AA545" s="429"/>
    </row>
    <row r="546" spans="1:27" s="216" customFormat="1" ht="10.5" customHeight="1" x14ac:dyDescent="0.15">
      <c r="A546" s="291"/>
      <c r="B546" s="492"/>
      <c r="C546" s="480"/>
      <c r="D546" s="481"/>
      <c r="E546" s="481"/>
      <c r="F546" s="481"/>
      <c r="G546" s="481"/>
      <c r="H546" s="481"/>
      <c r="I546" s="481"/>
      <c r="J546" s="481"/>
      <c r="K546" s="481"/>
      <c r="L546" s="481"/>
      <c r="M546" s="481"/>
      <c r="N546" s="481"/>
      <c r="O546" s="481"/>
      <c r="P546" s="481"/>
      <c r="Q546" s="481"/>
      <c r="R546" s="481"/>
      <c r="S546" s="481"/>
      <c r="T546" s="481"/>
      <c r="U546" s="481"/>
      <c r="V546" s="481"/>
      <c r="W546" s="481"/>
      <c r="X546" s="482"/>
      <c r="Y546" s="430"/>
      <c r="Z546" s="431"/>
      <c r="AA546" s="432"/>
    </row>
    <row r="547" spans="1:27" s="216" customFormat="1" ht="30" customHeight="1" x14ac:dyDescent="0.15">
      <c r="A547" s="291"/>
      <c r="B547" s="490" t="s">
        <v>188</v>
      </c>
      <c r="C547" s="477" t="s">
        <v>209</v>
      </c>
      <c r="D547" s="478"/>
      <c r="E547" s="478"/>
      <c r="F547" s="478"/>
      <c r="G547" s="478"/>
      <c r="H547" s="478"/>
      <c r="I547" s="478"/>
      <c r="J547" s="478"/>
      <c r="K547" s="478"/>
      <c r="L547" s="478"/>
      <c r="M547" s="478"/>
      <c r="N547" s="478"/>
      <c r="O547" s="478"/>
      <c r="P547" s="478"/>
      <c r="Q547" s="478"/>
      <c r="R547" s="478"/>
      <c r="S547" s="478"/>
      <c r="T547" s="478"/>
      <c r="U547" s="478"/>
      <c r="V547" s="478"/>
      <c r="W547" s="478"/>
      <c r="X547" s="479"/>
      <c r="Y547" s="427"/>
      <c r="Z547" s="428"/>
      <c r="AA547" s="429"/>
    </row>
    <row r="548" spans="1:27" s="216" customFormat="1" ht="30" customHeight="1" x14ac:dyDescent="0.15">
      <c r="A548" s="291"/>
      <c r="B548" s="492"/>
      <c r="C548" s="480"/>
      <c r="D548" s="481"/>
      <c r="E548" s="481"/>
      <c r="F548" s="481"/>
      <c r="G548" s="481"/>
      <c r="H548" s="481"/>
      <c r="I548" s="481"/>
      <c r="J548" s="481"/>
      <c r="K548" s="481"/>
      <c r="L548" s="481"/>
      <c r="M548" s="481"/>
      <c r="N548" s="481"/>
      <c r="O548" s="481"/>
      <c r="P548" s="481"/>
      <c r="Q548" s="481"/>
      <c r="R548" s="481"/>
      <c r="S548" s="481"/>
      <c r="T548" s="481"/>
      <c r="U548" s="481"/>
      <c r="V548" s="481"/>
      <c r="W548" s="481"/>
      <c r="X548" s="482"/>
      <c r="Y548" s="430"/>
      <c r="Z548" s="431"/>
      <c r="AA548" s="432"/>
    </row>
    <row r="549" spans="1:27" s="216" customFormat="1" ht="15" customHeight="1" x14ac:dyDescent="0.15">
      <c r="A549" s="291"/>
      <c r="B549" s="490" t="s">
        <v>189</v>
      </c>
      <c r="C549" s="477" t="s">
        <v>211</v>
      </c>
      <c r="D549" s="478"/>
      <c r="E549" s="478"/>
      <c r="F549" s="478"/>
      <c r="G549" s="478"/>
      <c r="H549" s="478"/>
      <c r="I549" s="478"/>
      <c r="J549" s="478"/>
      <c r="K549" s="478"/>
      <c r="L549" s="478"/>
      <c r="M549" s="478"/>
      <c r="N549" s="478"/>
      <c r="O549" s="478"/>
      <c r="P549" s="478"/>
      <c r="Q549" s="478"/>
      <c r="R549" s="478"/>
      <c r="S549" s="478"/>
      <c r="T549" s="478"/>
      <c r="U549" s="478"/>
      <c r="V549" s="478"/>
      <c r="W549" s="478"/>
      <c r="X549" s="479"/>
      <c r="Y549" s="427"/>
      <c r="Z549" s="428"/>
      <c r="AA549" s="429"/>
    </row>
    <row r="550" spans="1:27" s="216" customFormat="1" ht="15" customHeight="1" x14ac:dyDescent="0.15">
      <c r="A550" s="291"/>
      <c r="B550" s="492"/>
      <c r="C550" s="480"/>
      <c r="D550" s="481"/>
      <c r="E550" s="481"/>
      <c r="F550" s="481"/>
      <c r="G550" s="481"/>
      <c r="H550" s="481"/>
      <c r="I550" s="481"/>
      <c r="J550" s="481"/>
      <c r="K550" s="481"/>
      <c r="L550" s="481"/>
      <c r="M550" s="481"/>
      <c r="N550" s="481"/>
      <c r="O550" s="481"/>
      <c r="P550" s="481"/>
      <c r="Q550" s="481"/>
      <c r="R550" s="481"/>
      <c r="S550" s="481"/>
      <c r="T550" s="481"/>
      <c r="U550" s="481"/>
      <c r="V550" s="481"/>
      <c r="W550" s="481"/>
      <c r="X550" s="482"/>
      <c r="Y550" s="430"/>
      <c r="Z550" s="431"/>
      <c r="AA550" s="432"/>
    </row>
    <row r="551" spans="1:27" s="216" customFormat="1" ht="22.5" customHeight="1" x14ac:dyDescent="0.15">
      <c r="A551" s="291"/>
      <c r="B551" s="490" t="s">
        <v>210</v>
      </c>
      <c r="C551" s="477" t="s">
        <v>212</v>
      </c>
      <c r="D551" s="478"/>
      <c r="E551" s="478"/>
      <c r="F551" s="478"/>
      <c r="G551" s="478"/>
      <c r="H551" s="478"/>
      <c r="I551" s="478"/>
      <c r="J551" s="478"/>
      <c r="K551" s="478"/>
      <c r="L551" s="478"/>
      <c r="M551" s="478"/>
      <c r="N551" s="478"/>
      <c r="O551" s="478"/>
      <c r="P551" s="478"/>
      <c r="Q551" s="478"/>
      <c r="R551" s="478"/>
      <c r="S551" s="478"/>
      <c r="T551" s="478"/>
      <c r="U551" s="478"/>
      <c r="V551" s="478"/>
      <c r="W551" s="478"/>
      <c r="X551" s="479"/>
      <c r="Y551" s="427"/>
      <c r="Z551" s="428"/>
      <c r="AA551" s="429"/>
    </row>
    <row r="552" spans="1:27" s="216" customFormat="1" ht="22.5" customHeight="1" x14ac:dyDescent="0.15">
      <c r="A552" s="291"/>
      <c r="B552" s="492"/>
      <c r="C552" s="480"/>
      <c r="D552" s="481"/>
      <c r="E552" s="481"/>
      <c r="F552" s="481"/>
      <c r="G552" s="481"/>
      <c r="H552" s="481"/>
      <c r="I552" s="481"/>
      <c r="J552" s="481"/>
      <c r="K552" s="481"/>
      <c r="L552" s="481"/>
      <c r="M552" s="481"/>
      <c r="N552" s="481"/>
      <c r="O552" s="481"/>
      <c r="P552" s="481"/>
      <c r="Q552" s="481"/>
      <c r="R552" s="481"/>
      <c r="S552" s="481"/>
      <c r="T552" s="481"/>
      <c r="U552" s="481"/>
      <c r="V552" s="481"/>
      <c r="W552" s="481"/>
      <c r="X552" s="482"/>
      <c r="Y552" s="430"/>
      <c r="Z552" s="431"/>
      <c r="AA552" s="432"/>
    </row>
    <row r="553" spans="1:27" s="216" customFormat="1" ht="15" customHeight="1" x14ac:dyDescent="0.15">
      <c r="A553" s="291"/>
      <c r="B553" s="490" t="s">
        <v>213</v>
      </c>
      <c r="C553" s="477" t="s">
        <v>194</v>
      </c>
      <c r="D553" s="478"/>
      <c r="E553" s="478"/>
      <c r="F553" s="478"/>
      <c r="G553" s="478"/>
      <c r="H553" s="478"/>
      <c r="I553" s="478"/>
      <c r="J553" s="478"/>
      <c r="K553" s="478"/>
      <c r="L553" s="478"/>
      <c r="M553" s="478"/>
      <c r="N553" s="478"/>
      <c r="O553" s="478"/>
      <c r="P553" s="478"/>
      <c r="Q553" s="478"/>
      <c r="R553" s="478"/>
      <c r="S553" s="478"/>
      <c r="T553" s="478"/>
      <c r="U553" s="478"/>
      <c r="V553" s="478"/>
      <c r="W553" s="478"/>
      <c r="X553" s="479"/>
      <c r="Y553" s="427"/>
      <c r="Z553" s="428"/>
      <c r="AA553" s="429"/>
    </row>
    <row r="554" spans="1:27" s="216" customFormat="1" ht="15" customHeight="1" x14ac:dyDescent="0.15">
      <c r="A554" s="291"/>
      <c r="B554" s="492"/>
      <c r="C554" s="480"/>
      <c r="D554" s="481"/>
      <c r="E554" s="481"/>
      <c r="F554" s="481"/>
      <c r="G554" s="481"/>
      <c r="H554" s="481"/>
      <c r="I554" s="481"/>
      <c r="J554" s="481"/>
      <c r="K554" s="481"/>
      <c r="L554" s="481"/>
      <c r="M554" s="481"/>
      <c r="N554" s="481"/>
      <c r="O554" s="481"/>
      <c r="P554" s="481"/>
      <c r="Q554" s="481"/>
      <c r="R554" s="481"/>
      <c r="S554" s="481"/>
      <c r="T554" s="481"/>
      <c r="U554" s="481"/>
      <c r="V554" s="481"/>
      <c r="W554" s="481"/>
      <c r="X554" s="482"/>
      <c r="Y554" s="430"/>
      <c r="Z554" s="431"/>
      <c r="AA554" s="432"/>
    </row>
    <row r="555" spans="1:27" s="216" customFormat="1" ht="12.75" customHeight="1" x14ac:dyDescent="0.15">
      <c r="A555" s="291"/>
      <c r="B555" s="291"/>
      <c r="C555" s="291"/>
      <c r="D555" s="291"/>
      <c r="E555" s="291"/>
      <c r="F555" s="291"/>
      <c r="G555" s="291"/>
      <c r="H555" s="291"/>
      <c r="I555" s="291"/>
      <c r="J555" s="291"/>
      <c r="K555" s="291"/>
      <c r="L555" s="291"/>
      <c r="M555" s="291"/>
      <c r="N555" s="291"/>
      <c r="O555" s="291"/>
      <c r="P555" s="291"/>
      <c r="Q555" s="291"/>
      <c r="R555" s="291"/>
      <c r="S555" s="291"/>
      <c r="T555" s="291"/>
      <c r="U555" s="291"/>
      <c r="V555" s="291"/>
      <c r="W555" s="291"/>
      <c r="X555" s="291"/>
      <c r="Y555" s="291"/>
      <c r="Z555" s="291"/>
      <c r="AA555" s="291"/>
    </row>
    <row r="556" spans="1:27" s="216" customFormat="1" ht="18" customHeight="1" x14ac:dyDescent="0.15">
      <c r="A556" s="291" t="s">
        <v>819</v>
      </c>
      <c r="B556" s="291"/>
      <c r="C556" s="291"/>
      <c r="D556" s="291"/>
      <c r="E556" s="291"/>
      <c r="F556" s="291"/>
      <c r="G556" s="291"/>
      <c r="H556" s="291"/>
      <c r="I556" s="291" t="s">
        <v>206</v>
      </c>
      <c r="J556" s="291"/>
      <c r="K556" s="291"/>
      <c r="L556" s="291"/>
      <c r="M556" s="291"/>
      <c r="N556" s="291"/>
      <c r="O556" s="291"/>
      <c r="P556" s="291"/>
      <c r="Q556" s="291"/>
      <c r="R556" s="346"/>
      <c r="S556" s="346"/>
      <c r="T556" s="346"/>
      <c r="U556" s="346"/>
      <c r="V556" s="346"/>
      <c r="W556" s="346"/>
      <c r="X556" s="346"/>
      <c r="Y556" s="336"/>
      <c r="Z556" s="336"/>
      <c r="AA556" s="336"/>
    </row>
    <row r="557" spans="1:27" s="216" customFormat="1" ht="18" customHeight="1" x14ac:dyDescent="0.15">
      <c r="A557" s="291"/>
      <c r="B557" s="490" t="s">
        <v>65</v>
      </c>
      <c r="C557" s="514" t="s">
        <v>500</v>
      </c>
      <c r="D557" s="514"/>
      <c r="E557" s="514"/>
      <c r="F557" s="514"/>
      <c r="G557" s="514"/>
      <c r="H557" s="514"/>
      <c r="I557" s="514"/>
      <c r="J557" s="514"/>
      <c r="K557" s="514"/>
      <c r="L557" s="514"/>
      <c r="M557" s="514"/>
      <c r="N557" s="514"/>
      <c r="O557" s="514"/>
      <c r="P557" s="514"/>
      <c r="Q557" s="514"/>
      <c r="R557" s="514"/>
      <c r="S557" s="514"/>
      <c r="T557" s="514"/>
      <c r="U557" s="514"/>
      <c r="V557" s="514"/>
      <c r="W557" s="514"/>
      <c r="X557" s="514"/>
      <c r="Y557" s="427"/>
      <c r="Z557" s="428"/>
      <c r="AA557" s="429"/>
    </row>
    <row r="558" spans="1:27" s="216" customFormat="1" ht="109.5" customHeight="1" x14ac:dyDescent="0.15">
      <c r="A558" s="291"/>
      <c r="B558" s="491"/>
      <c r="C558" s="347" t="s">
        <v>498</v>
      </c>
      <c r="D558" s="494" t="s">
        <v>499</v>
      </c>
      <c r="E558" s="494"/>
      <c r="F558" s="494"/>
      <c r="G558" s="494"/>
      <c r="H558" s="494"/>
      <c r="I558" s="494"/>
      <c r="J558" s="494"/>
      <c r="K558" s="494"/>
      <c r="L558" s="494"/>
      <c r="M558" s="494"/>
      <c r="N558" s="494"/>
      <c r="O558" s="494"/>
      <c r="P558" s="494"/>
      <c r="Q558" s="494"/>
      <c r="R558" s="494"/>
      <c r="S558" s="494"/>
      <c r="T558" s="494"/>
      <c r="U558" s="494"/>
      <c r="V558" s="494"/>
      <c r="W558" s="494"/>
      <c r="X558" s="494"/>
      <c r="Y558" s="446"/>
      <c r="Z558" s="447"/>
      <c r="AA558" s="448"/>
    </row>
    <row r="559" spans="1:27" s="222" customFormat="1" ht="30" customHeight="1" x14ac:dyDescent="0.15">
      <c r="A559" s="342"/>
      <c r="B559" s="492"/>
      <c r="C559" s="348" t="s">
        <v>201</v>
      </c>
      <c r="D559" s="554" t="s">
        <v>262</v>
      </c>
      <c r="E559" s="554"/>
      <c r="F559" s="554"/>
      <c r="G559" s="554"/>
      <c r="H559" s="554"/>
      <c r="I559" s="554"/>
      <c r="J559" s="554"/>
      <c r="K559" s="554"/>
      <c r="L559" s="554"/>
      <c r="M559" s="554"/>
      <c r="N559" s="554"/>
      <c r="O559" s="554"/>
      <c r="P559" s="554"/>
      <c r="Q559" s="554"/>
      <c r="R559" s="554"/>
      <c r="S559" s="554"/>
      <c r="T559" s="554"/>
      <c r="U559" s="554"/>
      <c r="V559" s="554"/>
      <c r="W559" s="554"/>
      <c r="X559" s="554"/>
      <c r="Y559" s="430"/>
      <c r="Z559" s="431"/>
      <c r="AA559" s="432"/>
    </row>
    <row r="560" spans="1:27" s="216" customFormat="1" ht="15" customHeight="1" x14ac:dyDescent="0.15">
      <c r="A560" s="291"/>
      <c r="B560" s="490" t="s">
        <v>67</v>
      </c>
      <c r="C560" s="477" t="s">
        <v>888</v>
      </c>
      <c r="D560" s="478"/>
      <c r="E560" s="478"/>
      <c r="F560" s="478"/>
      <c r="G560" s="478"/>
      <c r="H560" s="478"/>
      <c r="I560" s="478"/>
      <c r="J560" s="478"/>
      <c r="K560" s="478"/>
      <c r="L560" s="478"/>
      <c r="M560" s="478"/>
      <c r="N560" s="478"/>
      <c r="O560" s="478"/>
      <c r="P560" s="478"/>
      <c r="Q560" s="478"/>
      <c r="R560" s="478"/>
      <c r="S560" s="478"/>
      <c r="T560" s="478"/>
      <c r="U560" s="478"/>
      <c r="V560" s="478"/>
      <c r="W560" s="478"/>
      <c r="X560" s="479"/>
      <c r="Y560" s="427"/>
      <c r="Z560" s="428"/>
      <c r="AA560" s="429"/>
    </row>
    <row r="561" spans="1:27" s="216" customFormat="1" ht="15" customHeight="1" x14ac:dyDescent="0.15">
      <c r="A561" s="291"/>
      <c r="B561" s="492"/>
      <c r="C561" s="480"/>
      <c r="D561" s="481"/>
      <c r="E561" s="481"/>
      <c r="F561" s="481"/>
      <c r="G561" s="481"/>
      <c r="H561" s="481"/>
      <c r="I561" s="481"/>
      <c r="J561" s="481"/>
      <c r="K561" s="481"/>
      <c r="L561" s="481"/>
      <c r="M561" s="481"/>
      <c r="N561" s="481"/>
      <c r="O561" s="481"/>
      <c r="P561" s="481"/>
      <c r="Q561" s="481"/>
      <c r="R561" s="481"/>
      <c r="S561" s="481"/>
      <c r="T561" s="481"/>
      <c r="U561" s="481"/>
      <c r="V561" s="481"/>
      <c r="W561" s="481"/>
      <c r="X561" s="482"/>
      <c r="Y561" s="430"/>
      <c r="Z561" s="431"/>
      <c r="AA561" s="432"/>
    </row>
    <row r="562" spans="1:27" s="216" customFormat="1" ht="22.5" customHeight="1" x14ac:dyDescent="0.15">
      <c r="A562" s="291"/>
      <c r="B562" s="490" t="s">
        <v>186</v>
      </c>
      <c r="C562" s="477" t="s">
        <v>214</v>
      </c>
      <c r="D562" s="478"/>
      <c r="E562" s="478"/>
      <c r="F562" s="478"/>
      <c r="G562" s="478"/>
      <c r="H562" s="478"/>
      <c r="I562" s="478"/>
      <c r="J562" s="478"/>
      <c r="K562" s="478"/>
      <c r="L562" s="478"/>
      <c r="M562" s="478"/>
      <c r="N562" s="478"/>
      <c r="O562" s="478"/>
      <c r="P562" s="478"/>
      <c r="Q562" s="478"/>
      <c r="R562" s="478"/>
      <c r="S562" s="478"/>
      <c r="T562" s="478"/>
      <c r="U562" s="478"/>
      <c r="V562" s="478"/>
      <c r="W562" s="478"/>
      <c r="X562" s="479"/>
      <c r="Y562" s="427"/>
      <c r="Z562" s="428"/>
      <c r="AA562" s="429"/>
    </row>
    <row r="563" spans="1:27" s="216" customFormat="1" ht="22.5" customHeight="1" x14ac:dyDescent="0.15">
      <c r="A563" s="291"/>
      <c r="B563" s="492"/>
      <c r="C563" s="480"/>
      <c r="D563" s="481"/>
      <c r="E563" s="481"/>
      <c r="F563" s="481"/>
      <c r="G563" s="481"/>
      <c r="H563" s="481"/>
      <c r="I563" s="481"/>
      <c r="J563" s="481"/>
      <c r="K563" s="481"/>
      <c r="L563" s="481"/>
      <c r="M563" s="481"/>
      <c r="N563" s="481"/>
      <c r="O563" s="481"/>
      <c r="P563" s="481"/>
      <c r="Q563" s="481"/>
      <c r="R563" s="481"/>
      <c r="S563" s="481"/>
      <c r="T563" s="481"/>
      <c r="U563" s="481"/>
      <c r="V563" s="481"/>
      <c r="W563" s="481"/>
      <c r="X563" s="482"/>
      <c r="Y563" s="430"/>
      <c r="Z563" s="431"/>
      <c r="AA563" s="432"/>
    </row>
    <row r="564" spans="1:27" s="216" customFormat="1" ht="27" customHeight="1" x14ac:dyDescent="0.15">
      <c r="A564" s="291"/>
      <c r="B564" s="490" t="s">
        <v>187</v>
      </c>
      <c r="C564" s="433" t="s">
        <v>195</v>
      </c>
      <c r="D564" s="434"/>
      <c r="E564" s="434"/>
      <c r="F564" s="434"/>
      <c r="G564" s="434"/>
      <c r="H564" s="434"/>
      <c r="I564" s="434"/>
      <c r="J564" s="434"/>
      <c r="K564" s="434"/>
      <c r="L564" s="434"/>
      <c r="M564" s="434"/>
      <c r="N564" s="434"/>
      <c r="O564" s="434"/>
      <c r="P564" s="434"/>
      <c r="Q564" s="434"/>
      <c r="R564" s="434"/>
      <c r="S564" s="434"/>
      <c r="T564" s="434"/>
      <c r="U564" s="434"/>
      <c r="V564" s="434"/>
      <c r="W564" s="434"/>
      <c r="X564" s="435"/>
      <c r="Y564" s="427"/>
      <c r="Z564" s="428"/>
      <c r="AA564" s="429"/>
    </row>
    <row r="565" spans="1:27" s="222" customFormat="1" ht="13.5" customHeight="1" x14ac:dyDescent="0.15">
      <c r="A565" s="342"/>
      <c r="B565" s="491"/>
      <c r="C565" s="349" t="s">
        <v>196</v>
      </c>
      <c r="D565" s="549" t="s">
        <v>197</v>
      </c>
      <c r="E565" s="549"/>
      <c r="F565" s="549"/>
      <c r="G565" s="549"/>
      <c r="H565" s="549"/>
      <c r="I565" s="549"/>
      <c r="J565" s="549"/>
      <c r="K565" s="549"/>
      <c r="L565" s="549"/>
      <c r="M565" s="549"/>
      <c r="N565" s="549"/>
      <c r="O565" s="549"/>
      <c r="P565" s="549"/>
      <c r="Q565" s="549"/>
      <c r="R565" s="549"/>
      <c r="S565" s="549"/>
      <c r="T565" s="549"/>
      <c r="U565" s="549"/>
      <c r="V565" s="549"/>
      <c r="W565" s="549"/>
      <c r="X565" s="550"/>
      <c r="Y565" s="446"/>
      <c r="Z565" s="447"/>
      <c r="AA565" s="448"/>
    </row>
    <row r="566" spans="1:27" s="222" customFormat="1" ht="27" customHeight="1" x14ac:dyDescent="0.15">
      <c r="A566" s="342"/>
      <c r="B566" s="491"/>
      <c r="C566" s="349" t="s">
        <v>190</v>
      </c>
      <c r="D566" s="549" t="s">
        <v>198</v>
      </c>
      <c r="E566" s="549"/>
      <c r="F566" s="549"/>
      <c r="G566" s="549"/>
      <c r="H566" s="549"/>
      <c r="I566" s="549"/>
      <c r="J566" s="549"/>
      <c r="K566" s="549"/>
      <c r="L566" s="549"/>
      <c r="M566" s="549"/>
      <c r="N566" s="549"/>
      <c r="O566" s="549"/>
      <c r="P566" s="549"/>
      <c r="Q566" s="549"/>
      <c r="R566" s="549"/>
      <c r="S566" s="549"/>
      <c r="T566" s="549"/>
      <c r="U566" s="549"/>
      <c r="V566" s="549"/>
      <c r="W566" s="549"/>
      <c r="X566" s="550"/>
      <c r="Y566" s="446"/>
      <c r="Z566" s="447"/>
      <c r="AA566" s="448"/>
    </row>
    <row r="567" spans="1:27" s="222" customFormat="1" ht="78.75" customHeight="1" x14ac:dyDescent="0.15">
      <c r="A567" s="342"/>
      <c r="B567" s="492"/>
      <c r="C567" s="350" t="s">
        <v>199</v>
      </c>
      <c r="D567" s="552" t="s">
        <v>865</v>
      </c>
      <c r="E567" s="552"/>
      <c r="F567" s="552"/>
      <c r="G567" s="552"/>
      <c r="H567" s="552"/>
      <c r="I567" s="552"/>
      <c r="J567" s="552"/>
      <c r="K567" s="552"/>
      <c r="L567" s="552"/>
      <c r="M567" s="552"/>
      <c r="N567" s="552"/>
      <c r="O567" s="552"/>
      <c r="P567" s="552"/>
      <c r="Q567" s="552"/>
      <c r="R567" s="552"/>
      <c r="S567" s="552"/>
      <c r="T567" s="552"/>
      <c r="U567" s="552"/>
      <c r="V567" s="552"/>
      <c r="W567" s="552"/>
      <c r="X567" s="553"/>
      <c r="Y567" s="430"/>
      <c r="Z567" s="431"/>
      <c r="AA567" s="432"/>
    </row>
    <row r="568" spans="1:27" s="216" customFormat="1" ht="45" customHeight="1" x14ac:dyDescent="0.15">
      <c r="A568" s="291"/>
      <c r="B568" s="490" t="s">
        <v>188</v>
      </c>
      <c r="C568" s="433" t="s">
        <v>889</v>
      </c>
      <c r="D568" s="434"/>
      <c r="E568" s="434"/>
      <c r="F568" s="434"/>
      <c r="G568" s="434"/>
      <c r="H568" s="434"/>
      <c r="I568" s="434"/>
      <c r="J568" s="434"/>
      <c r="K568" s="434"/>
      <c r="L568" s="434"/>
      <c r="M568" s="434"/>
      <c r="N568" s="434"/>
      <c r="O568" s="434"/>
      <c r="P568" s="434"/>
      <c r="Q568" s="434"/>
      <c r="R568" s="434"/>
      <c r="S568" s="434"/>
      <c r="T568" s="434"/>
      <c r="U568" s="434"/>
      <c r="V568" s="434"/>
      <c r="W568" s="434"/>
      <c r="X568" s="435"/>
      <c r="Y568" s="427"/>
      <c r="Z568" s="428"/>
      <c r="AA568" s="429"/>
    </row>
    <row r="569" spans="1:27" s="222" customFormat="1" ht="12" x14ac:dyDescent="0.15">
      <c r="A569" s="342"/>
      <c r="B569" s="492"/>
      <c r="C569" s="551" t="s">
        <v>890</v>
      </c>
      <c r="D569" s="552"/>
      <c r="E569" s="552"/>
      <c r="F569" s="552"/>
      <c r="G569" s="552"/>
      <c r="H569" s="552"/>
      <c r="I569" s="552"/>
      <c r="J569" s="552"/>
      <c r="K569" s="552"/>
      <c r="L569" s="552"/>
      <c r="M569" s="552"/>
      <c r="N569" s="552"/>
      <c r="O569" s="552"/>
      <c r="P569" s="552"/>
      <c r="Q569" s="552"/>
      <c r="R569" s="552"/>
      <c r="S569" s="552"/>
      <c r="T569" s="552"/>
      <c r="U569" s="552"/>
      <c r="V569" s="552"/>
      <c r="W569" s="552"/>
      <c r="X569" s="553"/>
      <c r="Y569" s="430"/>
      <c r="Z569" s="431"/>
      <c r="AA569" s="432"/>
    </row>
    <row r="570" spans="1:27" s="216" customFormat="1" ht="16.5" customHeight="1" x14ac:dyDescent="0.15">
      <c r="A570" s="291"/>
      <c r="B570" s="490" t="s">
        <v>189</v>
      </c>
      <c r="C570" s="477" t="s">
        <v>263</v>
      </c>
      <c r="D570" s="478"/>
      <c r="E570" s="478"/>
      <c r="F570" s="478"/>
      <c r="G570" s="478"/>
      <c r="H570" s="478"/>
      <c r="I570" s="478"/>
      <c r="J570" s="478"/>
      <c r="K570" s="478"/>
      <c r="L570" s="478"/>
      <c r="M570" s="478"/>
      <c r="N570" s="478"/>
      <c r="O570" s="478"/>
      <c r="P570" s="478"/>
      <c r="Q570" s="478"/>
      <c r="R570" s="478"/>
      <c r="S570" s="478"/>
      <c r="T570" s="478"/>
      <c r="U570" s="478"/>
      <c r="V570" s="478"/>
      <c r="W570" s="478"/>
      <c r="X570" s="479"/>
      <c r="Y570" s="427"/>
      <c r="Z570" s="428"/>
      <c r="AA570" s="429"/>
    </row>
    <row r="571" spans="1:27" s="216" customFormat="1" ht="15.75" customHeight="1" x14ac:dyDescent="0.15">
      <c r="A571" s="291"/>
      <c r="B571" s="492"/>
      <c r="C571" s="480"/>
      <c r="D571" s="481"/>
      <c r="E571" s="481"/>
      <c r="F571" s="481"/>
      <c r="G571" s="481"/>
      <c r="H571" s="481"/>
      <c r="I571" s="481"/>
      <c r="J571" s="481"/>
      <c r="K571" s="481"/>
      <c r="L571" s="481"/>
      <c r="M571" s="481"/>
      <c r="N571" s="481"/>
      <c r="O571" s="481"/>
      <c r="P571" s="481"/>
      <c r="Q571" s="481"/>
      <c r="R571" s="481"/>
      <c r="S571" s="481"/>
      <c r="T571" s="481"/>
      <c r="U571" s="481"/>
      <c r="V571" s="481"/>
      <c r="W571" s="481"/>
      <c r="X571" s="482"/>
      <c r="Y571" s="430"/>
      <c r="Z571" s="431"/>
      <c r="AA571" s="432"/>
    </row>
    <row r="572" spans="1:27" s="216" customFormat="1" ht="10.5" customHeight="1" x14ac:dyDescent="0.15">
      <c r="A572" s="291"/>
      <c r="B572" s="490" t="s">
        <v>210</v>
      </c>
      <c r="C572" s="477" t="s">
        <v>193</v>
      </c>
      <c r="D572" s="478"/>
      <c r="E572" s="478"/>
      <c r="F572" s="478"/>
      <c r="G572" s="478"/>
      <c r="H572" s="478"/>
      <c r="I572" s="478"/>
      <c r="J572" s="478"/>
      <c r="K572" s="478"/>
      <c r="L572" s="478"/>
      <c r="M572" s="478"/>
      <c r="N572" s="478"/>
      <c r="O572" s="478"/>
      <c r="P572" s="478"/>
      <c r="Q572" s="478"/>
      <c r="R572" s="478"/>
      <c r="S572" s="478"/>
      <c r="T572" s="478"/>
      <c r="U572" s="478"/>
      <c r="V572" s="478"/>
      <c r="W572" s="478"/>
      <c r="X572" s="479"/>
      <c r="Y572" s="427"/>
      <c r="Z572" s="428"/>
      <c r="AA572" s="429"/>
    </row>
    <row r="573" spans="1:27" s="216" customFormat="1" ht="10.5" customHeight="1" x14ac:dyDescent="0.15">
      <c r="A573" s="291"/>
      <c r="B573" s="492"/>
      <c r="C573" s="480"/>
      <c r="D573" s="481"/>
      <c r="E573" s="481"/>
      <c r="F573" s="481"/>
      <c r="G573" s="481"/>
      <c r="H573" s="481"/>
      <c r="I573" s="481"/>
      <c r="J573" s="481"/>
      <c r="K573" s="481"/>
      <c r="L573" s="481"/>
      <c r="M573" s="481"/>
      <c r="N573" s="481"/>
      <c r="O573" s="481"/>
      <c r="P573" s="481"/>
      <c r="Q573" s="481"/>
      <c r="R573" s="481"/>
      <c r="S573" s="481"/>
      <c r="T573" s="481"/>
      <c r="U573" s="481"/>
      <c r="V573" s="481"/>
      <c r="W573" s="481"/>
      <c r="X573" s="482"/>
      <c r="Y573" s="430"/>
      <c r="Z573" s="431"/>
      <c r="AA573" s="432"/>
    </row>
    <row r="574" spans="1:27" s="216" customFormat="1" ht="30" customHeight="1" x14ac:dyDescent="0.15">
      <c r="A574" s="291"/>
      <c r="B574" s="490" t="s">
        <v>213</v>
      </c>
      <c r="C574" s="477" t="s">
        <v>215</v>
      </c>
      <c r="D574" s="478"/>
      <c r="E574" s="478"/>
      <c r="F574" s="478"/>
      <c r="G574" s="478"/>
      <c r="H574" s="478"/>
      <c r="I574" s="478"/>
      <c r="J574" s="478"/>
      <c r="K574" s="478"/>
      <c r="L574" s="478"/>
      <c r="M574" s="478"/>
      <c r="N574" s="478"/>
      <c r="O574" s="478"/>
      <c r="P574" s="478"/>
      <c r="Q574" s="478"/>
      <c r="R574" s="478"/>
      <c r="S574" s="478"/>
      <c r="T574" s="478"/>
      <c r="U574" s="478"/>
      <c r="V574" s="478"/>
      <c r="W574" s="478"/>
      <c r="X574" s="479"/>
      <c r="Y574" s="427"/>
      <c r="Z574" s="428"/>
      <c r="AA574" s="429"/>
    </row>
    <row r="575" spans="1:27" s="216" customFormat="1" ht="30" customHeight="1" x14ac:dyDescent="0.15">
      <c r="A575" s="291"/>
      <c r="B575" s="492"/>
      <c r="C575" s="480"/>
      <c r="D575" s="481"/>
      <c r="E575" s="481"/>
      <c r="F575" s="481"/>
      <c r="G575" s="481"/>
      <c r="H575" s="481"/>
      <c r="I575" s="481"/>
      <c r="J575" s="481"/>
      <c r="K575" s="481"/>
      <c r="L575" s="481"/>
      <c r="M575" s="481"/>
      <c r="N575" s="481"/>
      <c r="O575" s="481"/>
      <c r="P575" s="481"/>
      <c r="Q575" s="481"/>
      <c r="R575" s="481"/>
      <c r="S575" s="481"/>
      <c r="T575" s="481"/>
      <c r="U575" s="481"/>
      <c r="V575" s="481"/>
      <c r="W575" s="481"/>
      <c r="X575" s="482"/>
      <c r="Y575" s="430"/>
      <c r="Z575" s="431"/>
      <c r="AA575" s="432"/>
    </row>
    <row r="576" spans="1:27" s="216" customFormat="1" ht="15" customHeight="1" x14ac:dyDescent="0.15">
      <c r="A576" s="291"/>
      <c r="B576" s="490" t="s">
        <v>264</v>
      </c>
      <c r="C576" s="477" t="s">
        <v>501</v>
      </c>
      <c r="D576" s="478"/>
      <c r="E576" s="478"/>
      <c r="F576" s="478"/>
      <c r="G576" s="478"/>
      <c r="H576" s="478"/>
      <c r="I576" s="478"/>
      <c r="J576" s="478"/>
      <c r="K576" s="478"/>
      <c r="L576" s="478"/>
      <c r="M576" s="478"/>
      <c r="N576" s="478"/>
      <c r="O576" s="478"/>
      <c r="P576" s="478"/>
      <c r="Q576" s="478"/>
      <c r="R576" s="478"/>
      <c r="S576" s="478"/>
      <c r="T576" s="478"/>
      <c r="U576" s="478"/>
      <c r="V576" s="478"/>
      <c r="W576" s="478"/>
      <c r="X576" s="479"/>
      <c r="Y576" s="427"/>
      <c r="Z576" s="428"/>
      <c r="AA576" s="429"/>
    </row>
    <row r="577" spans="1:28" s="216" customFormat="1" ht="15" customHeight="1" x14ac:dyDescent="0.15">
      <c r="A577" s="291"/>
      <c r="B577" s="492"/>
      <c r="C577" s="480"/>
      <c r="D577" s="481"/>
      <c r="E577" s="481"/>
      <c r="F577" s="481"/>
      <c r="G577" s="481"/>
      <c r="H577" s="481"/>
      <c r="I577" s="481"/>
      <c r="J577" s="481"/>
      <c r="K577" s="481"/>
      <c r="L577" s="481"/>
      <c r="M577" s="481"/>
      <c r="N577" s="481"/>
      <c r="O577" s="481"/>
      <c r="P577" s="481"/>
      <c r="Q577" s="481"/>
      <c r="R577" s="481"/>
      <c r="S577" s="481"/>
      <c r="T577" s="481"/>
      <c r="U577" s="481"/>
      <c r="V577" s="481"/>
      <c r="W577" s="481"/>
      <c r="X577" s="482"/>
      <c r="Y577" s="430"/>
      <c r="Z577" s="431"/>
      <c r="AA577" s="432"/>
    </row>
    <row r="578" spans="1:28" s="216" customFormat="1" ht="12.75" customHeight="1" x14ac:dyDescent="0.15">
      <c r="A578" s="291"/>
      <c r="B578" s="291"/>
      <c r="C578" s="291"/>
      <c r="D578" s="291"/>
      <c r="E578" s="291"/>
      <c r="F578" s="291"/>
      <c r="G578" s="291"/>
      <c r="H578" s="291"/>
      <c r="I578" s="291"/>
      <c r="J578" s="291"/>
      <c r="K578" s="291"/>
      <c r="L578" s="291"/>
      <c r="M578" s="291"/>
      <c r="N578" s="291"/>
      <c r="O578" s="291"/>
      <c r="P578" s="291"/>
      <c r="Q578" s="291"/>
      <c r="R578" s="291"/>
      <c r="S578" s="291"/>
      <c r="T578" s="291"/>
      <c r="U578" s="291"/>
      <c r="V578" s="291"/>
      <c r="W578" s="291"/>
      <c r="X578" s="291"/>
      <c r="Y578" s="291"/>
      <c r="Z578" s="291"/>
      <c r="AA578" s="291"/>
    </row>
    <row r="579" spans="1:28" ht="18" customHeight="1" x14ac:dyDescent="0.15">
      <c r="A579" s="250" t="s">
        <v>820</v>
      </c>
      <c r="B579" s="250"/>
      <c r="C579" s="277"/>
      <c r="D579" s="277"/>
      <c r="E579" s="277"/>
      <c r="F579" s="277"/>
      <c r="G579" s="277"/>
      <c r="H579" s="277"/>
      <c r="I579" s="277"/>
      <c r="J579" s="238"/>
      <c r="K579" s="238"/>
      <c r="L579" s="238"/>
      <c r="M579" s="291" t="s">
        <v>206</v>
      </c>
      <c r="N579" s="238"/>
      <c r="O579" s="238"/>
      <c r="P579" s="238"/>
      <c r="Q579" s="238"/>
      <c r="R579" s="238"/>
      <c r="S579" s="239"/>
      <c r="T579" s="239"/>
      <c r="U579" s="239"/>
      <c r="V579" s="239"/>
      <c r="W579" s="239"/>
      <c r="X579" s="239"/>
      <c r="Y579" s="289"/>
      <c r="Z579" s="289"/>
      <c r="AA579" s="289"/>
    </row>
    <row r="580" spans="1:28" ht="22.5" customHeight="1" x14ac:dyDescent="0.15">
      <c r="A580" s="276"/>
      <c r="B580" s="419" t="s">
        <v>11</v>
      </c>
      <c r="C580" s="433" t="s">
        <v>891</v>
      </c>
      <c r="D580" s="434"/>
      <c r="E580" s="434"/>
      <c r="F580" s="434"/>
      <c r="G580" s="434"/>
      <c r="H580" s="434"/>
      <c r="I580" s="434"/>
      <c r="J580" s="434"/>
      <c r="K580" s="434"/>
      <c r="L580" s="434"/>
      <c r="M580" s="434"/>
      <c r="N580" s="434"/>
      <c r="O580" s="434"/>
      <c r="P580" s="434"/>
      <c r="Q580" s="434"/>
      <c r="R580" s="434"/>
      <c r="S580" s="434"/>
      <c r="T580" s="434"/>
      <c r="U580" s="434"/>
      <c r="V580" s="434"/>
      <c r="W580" s="434"/>
      <c r="X580" s="435"/>
      <c r="Y580" s="427"/>
      <c r="Z580" s="428"/>
      <c r="AA580" s="429"/>
    </row>
    <row r="581" spans="1:28" ht="22.5" customHeight="1" x14ac:dyDescent="0.15">
      <c r="A581" s="276"/>
      <c r="B581" s="420"/>
      <c r="C581" s="493"/>
      <c r="D581" s="494"/>
      <c r="E581" s="494"/>
      <c r="F581" s="494"/>
      <c r="G581" s="494"/>
      <c r="H581" s="494"/>
      <c r="I581" s="494"/>
      <c r="J581" s="494"/>
      <c r="K581" s="494"/>
      <c r="L581" s="494"/>
      <c r="M581" s="494"/>
      <c r="N581" s="494"/>
      <c r="O581" s="494"/>
      <c r="P581" s="494"/>
      <c r="Q581" s="494"/>
      <c r="R581" s="494"/>
      <c r="S581" s="494"/>
      <c r="T581" s="494"/>
      <c r="U581" s="494"/>
      <c r="V581" s="494"/>
      <c r="W581" s="494"/>
      <c r="X581" s="495"/>
      <c r="Y581" s="446"/>
      <c r="Z581" s="447"/>
      <c r="AA581" s="448"/>
    </row>
    <row r="582" spans="1:28" ht="15" customHeight="1" x14ac:dyDescent="0.15">
      <c r="A582" s="276"/>
      <c r="B582" s="483" t="s">
        <v>12</v>
      </c>
      <c r="C582" s="502" t="s">
        <v>216</v>
      </c>
      <c r="D582" s="502"/>
      <c r="E582" s="502"/>
      <c r="F582" s="502"/>
      <c r="G582" s="502"/>
      <c r="H582" s="502"/>
      <c r="I582" s="502"/>
      <c r="J582" s="502"/>
      <c r="K582" s="502"/>
      <c r="L582" s="502"/>
      <c r="M582" s="502"/>
      <c r="N582" s="502"/>
      <c r="O582" s="502"/>
      <c r="P582" s="502"/>
      <c r="Q582" s="502"/>
      <c r="R582" s="502"/>
      <c r="S582" s="502"/>
      <c r="T582" s="502"/>
      <c r="U582" s="502"/>
      <c r="V582" s="502"/>
      <c r="W582" s="502"/>
      <c r="X582" s="502"/>
      <c r="Y582" s="439"/>
      <c r="Z582" s="439"/>
      <c r="AA582" s="439"/>
    </row>
    <row r="583" spans="1:28" ht="15" customHeight="1" x14ac:dyDescent="0.15">
      <c r="A583" s="276"/>
      <c r="B583" s="483"/>
      <c r="C583" s="502"/>
      <c r="D583" s="502"/>
      <c r="E583" s="502"/>
      <c r="F583" s="502"/>
      <c r="G583" s="502"/>
      <c r="H583" s="502"/>
      <c r="I583" s="502"/>
      <c r="J583" s="502"/>
      <c r="K583" s="502"/>
      <c r="L583" s="502"/>
      <c r="M583" s="502"/>
      <c r="N583" s="502"/>
      <c r="O583" s="502"/>
      <c r="P583" s="502"/>
      <c r="Q583" s="502"/>
      <c r="R583" s="502"/>
      <c r="S583" s="502"/>
      <c r="T583" s="502"/>
      <c r="U583" s="502"/>
      <c r="V583" s="502"/>
      <c r="W583" s="502"/>
      <c r="X583" s="502"/>
      <c r="Y583" s="439"/>
      <c r="Z583" s="439"/>
      <c r="AA583" s="439"/>
    </row>
    <row r="584" spans="1:28" ht="12.75" customHeight="1" x14ac:dyDescent="0.15">
      <c r="A584" s="276"/>
      <c r="B584" s="247"/>
      <c r="C584" s="328"/>
      <c r="D584" s="328"/>
      <c r="E584" s="328"/>
      <c r="F584" s="328"/>
      <c r="G584" s="328"/>
      <c r="H584" s="328"/>
      <c r="I584" s="328"/>
      <c r="J584" s="328"/>
      <c r="K584" s="328"/>
      <c r="L584" s="328"/>
      <c r="M584" s="328"/>
      <c r="N584" s="328"/>
      <c r="O584" s="328"/>
      <c r="P584" s="328"/>
      <c r="Q584" s="328"/>
      <c r="R584" s="328"/>
      <c r="S584" s="328"/>
      <c r="T584" s="328"/>
      <c r="U584" s="328"/>
      <c r="V584" s="328"/>
      <c r="W584" s="328"/>
      <c r="X584" s="328"/>
      <c r="Y584" s="280"/>
      <c r="Z584" s="280"/>
      <c r="AA584" s="280"/>
    </row>
    <row r="585" spans="1:28" s="223" customFormat="1" ht="18" customHeight="1" x14ac:dyDescent="0.15">
      <c r="A585" s="291" t="s">
        <v>821</v>
      </c>
      <c r="B585" s="351"/>
      <c r="C585" s="351"/>
      <c r="D585" s="351"/>
      <c r="E585" s="351"/>
      <c r="F585" s="351"/>
      <c r="G585" s="351"/>
      <c r="H585" s="351"/>
      <c r="I585" s="351"/>
      <c r="J585" s="351"/>
      <c r="K585" s="351"/>
      <c r="L585" s="351"/>
      <c r="M585" s="351"/>
      <c r="N585" s="351"/>
      <c r="O585" s="351"/>
      <c r="P585" s="351"/>
      <c r="Q585" s="351"/>
      <c r="R585" s="351"/>
      <c r="S585" s="351"/>
      <c r="T585" s="351"/>
      <c r="U585" s="351"/>
      <c r="V585" s="351"/>
      <c r="W585" s="351"/>
      <c r="X585" s="351"/>
      <c r="Y585" s="351"/>
      <c r="Z585" s="351"/>
      <c r="AA585" s="351"/>
    </row>
    <row r="586" spans="1:28" s="216" customFormat="1" ht="15" customHeight="1" x14ac:dyDescent="0.15">
      <c r="A586" s="291"/>
      <c r="B586" s="490" t="s">
        <v>65</v>
      </c>
      <c r="C586" s="477" t="s">
        <v>892</v>
      </c>
      <c r="D586" s="478"/>
      <c r="E586" s="478"/>
      <c r="F586" s="478"/>
      <c r="G586" s="478"/>
      <c r="H586" s="478"/>
      <c r="I586" s="478"/>
      <c r="J586" s="478"/>
      <c r="K586" s="478"/>
      <c r="L586" s="478"/>
      <c r="M586" s="478"/>
      <c r="N586" s="478"/>
      <c r="O586" s="478"/>
      <c r="P586" s="478"/>
      <c r="Q586" s="478"/>
      <c r="R586" s="478"/>
      <c r="S586" s="478"/>
      <c r="T586" s="478"/>
      <c r="U586" s="478"/>
      <c r="V586" s="478"/>
      <c r="W586" s="478"/>
      <c r="X586" s="479"/>
      <c r="Y586" s="504"/>
      <c r="Z586" s="505"/>
      <c r="AA586" s="506"/>
    </row>
    <row r="587" spans="1:28" s="216" customFormat="1" ht="15" customHeight="1" x14ac:dyDescent="0.15">
      <c r="A587" s="291"/>
      <c r="B587" s="492"/>
      <c r="C587" s="480"/>
      <c r="D587" s="481"/>
      <c r="E587" s="481"/>
      <c r="F587" s="481"/>
      <c r="G587" s="481"/>
      <c r="H587" s="481"/>
      <c r="I587" s="481"/>
      <c r="J587" s="481"/>
      <c r="K587" s="481"/>
      <c r="L587" s="481"/>
      <c r="M587" s="481"/>
      <c r="N587" s="481"/>
      <c r="O587" s="481"/>
      <c r="P587" s="481"/>
      <c r="Q587" s="481"/>
      <c r="R587" s="481"/>
      <c r="S587" s="481"/>
      <c r="T587" s="481"/>
      <c r="U587" s="481"/>
      <c r="V587" s="481"/>
      <c r="W587" s="481"/>
      <c r="X587" s="482"/>
      <c r="Y587" s="507"/>
      <c r="Z587" s="508"/>
      <c r="AA587" s="509"/>
    </row>
    <row r="588" spans="1:28" s="214" customFormat="1" ht="15" customHeight="1" x14ac:dyDescent="0.15">
      <c r="A588" s="237"/>
      <c r="B588" s="537" t="s">
        <v>12</v>
      </c>
      <c r="C588" s="484" t="s">
        <v>221</v>
      </c>
      <c r="D588" s="485"/>
      <c r="E588" s="485"/>
      <c r="F588" s="485"/>
      <c r="G588" s="485"/>
      <c r="H588" s="485"/>
      <c r="I588" s="485"/>
      <c r="J588" s="485"/>
      <c r="K588" s="485"/>
      <c r="L588" s="485"/>
      <c r="M588" s="485"/>
      <c r="N588" s="485"/>
      <c r="O588" s="485"/>
      <c r="P588" s="485"/>
      <c r="Q588" s="485"/>
      <c r="R588" s="485"/>
      <c r="S588" s="485"/>
      <c r="T588" s="485"/>
      <c r="U588" s="485"/>
      <c r="V588" s="485"/>
      <c r="W588" s="485"/>
      <c r="X588" s="486"/>
      <c r="Y588" s="427"/>
      <c r="Z588" s="428"/>
      <c r="AA588" s="429"/>
      <c r="AB588" s="224"/>
    </row>
    <row r="589" spans="1:28" s="215" customFormat="1" ht="15" customHeight="1" x14ac:dyDescent="0.15">
      <c r="A589" s="335"/>
      <c r="B589" s="538"/>
      <c r="C589" s="487"/>
      <c r="D589" s="488"/>
      <c r="E589" s="488"/>
      <c r="F589" s="488"/>
      <c r="G589" s="488"/>
      <c r="H589" s="488"/>
      <c r="I589" s="488"/>
      <c r="J589" s="488"/>
      <c r="K589" s="488"/>
      <c r="L589" s="488"/>
      <c r="M589" s="488"/>
      <c r="N589" s="488"/>
      <c r="O589" s="488"/>
      <c r="P589" s="488"/>
      <c r="Q589" s="488"/>
      <c r="R589" s="488"/>
      <c r="S589" s="488"/>
      <c r="T589" s="488"/>
      <c r="U589" s="488"/>
      <c r="V589" s="488"/>
      <c r="W589" s="488"/>
      <c r="X589" s="489"/>
      <c r="Y589" s="430"/>
      <c r="Z589" s="431"/>
      <c r="AA589" s="432"/>
      <c r="AB589" s="225"/>
    </row>
    <row r="590" spans="1:28" s="223" customFormat="1" ht="12.75" customHeight="1" x14ac:dyDescent="0.15">
      <c r="A590" s="351"/>
      <c r="B590" s="351"/>
      <c r="C590" s="351"/>
      <c r="D590" s="351"/>
      <c r="E590" s="351"/>
      <c r="F590" s="351"/>
      <c r="G590" s="351"/>
      <c r="H590" s="351"/>
      <c r="I590" s="351"/>
      <c r="J590" s="351"/>
      <c r="K590" s="351"/>
      <c r="L590" s="351"/>
      <c r="M590" s="351"/>
      <c r="N590" s="351"/>
      <c r="O590" s="351"/>
      <c r="P590" s="351"/>
      <c r="Q590" s="351"/>
      <c r="R590" s="351"/>
      <c r="S590" s="351"/>
      <c r="T590" s="351"/>
      <c r="U590" s="351"/>
      <c r="V590" s="351"/>
      <c r="W590" s="351"/>
      <c r="X590" s="351"/>
      <c r="Y590" s="351"/>
      <c r="Z590" s="351"/>
      <c r="AA590" s="351"/>
    </row>
    <row r="591" spans="1:28" s="223" customFormat="1" ht="18" customHeight="1" x14ac:dyDescent="0.15">
      <c r="A591" s="291" t="s">
        <v>822</v>
      </c>
      <c r="B591" s="351"/>
      <c r="C591" s="351"/>
      <c r="D591" s="351"/>
      <c r="E591" s="351"/>
      <c r="F591" s="351"/>
      <c r="G591" s="351"/>
      <c r="H591" s="351"/>
      <c r="I591" s="351"/>
      <c r="J591" s="291" t="s">
        <v>206</v>
      </c>
      <c r="K591" s="351"/>
      <c r="L591" s="351"/>
      <c r="M591" s="351"/>
      <c r="N591" s="351"/>
      <c r="O591" s="351"/>
      <c r="P591" s="351"/>
      <c r="Q591" s="351"/>
      <c r="R591" s="351"/>
      <c r="S591" s="351"/>
      <c r="T591" s="351"/>
      <c r="U591" s="351"/>
      <c r="V591" s="351"/>
      <c r="W591" s="351"/>
      <c r="X591" s="351"/>
      <c r="Y591" s="351"/>
      <c r="Z591" s="351"/>
      <c r="AA591" s="351"/>
    </row>
    <row r="592" spans="1:28" s="216" customFormat="1" ht="45" customHeight="1" x14ac:dyDescent="0.15">
      <c r="A592" s="291"/>
      <c r="B592" s="490" t="s">
        <v>65</v>
      </c>
      <c r="C592" s="477" t="s">
        <v>305</v>
      </c>
      <c r="D592" s="478"/>
      <c r="E592" s="478"/>
      <c r="F592" s="478"/>
      <c r="G592" s="478"/>
      <c r="H592" s="478"/>
      <c r="I592" s="478"/>
      <c r="J592" s="478"/>
      <c r="K592" s="478"/>
      <c r="L592" s="478"/>
      <c r="M592" s="478"/>
      <c r="N592" s="478"/>
      <c r="O592" s="478"/>
      <c r="P592" s="478"/>
      <c r="Q592" s="478"/>
      <c r="R592" s="478"/>
      <c r="S592" s="478"/>
      <c r="T592" s="478"/>
      <c r="U592" s="478"/>
      <c r="V592" s="478"/>
      <c r="W592" s="478"/>
      <c r="X592" s="479"/>
      <c r="Y592" s="504"/>
      <c r="Z592" s="505"/>
      <c r="AA592" s="506"/>
    </row>
    <row r="593" spans="1:27" s="216" customFormat="1" ht="45" customHeight="1" x14ac:dyDescent="0.15">
      <c r="A593" s="291"/>
      <c r="B593" s="492"/>
      <c r="C593" s="480"/>
      <c r="D593" s="481"/>
      <c r="E593" s="481"/>
      <c r="F593" s="481"/>
      <c r="G593" s="481"/>
      <c r="H593" s="481"/>
      <c r="I593" s="481"/>
      <c r="J593" s="481"/>
      <c r="K593" s="481"/>
      <c r="L593" s="481"/>
      <c r="M593" s="481"/>
      <c r="N593" s="481"/>
      <c r="O593" s="481"/>
      <c r="P593" s="481"/>
      <c r="Q593" s="481"/>
      <c r="R593" s="481"/>
      <c r="S593" s="481"/>
      <c r="T593" s="481"/>
      <c r="U593" s="481"/>
      <c r="V593" s="481"/>
      <c r="W593" s="481"/>
      <c r="X593" s="482"/>
      <c r="Y593" s="507"/>
      <c r="Z593" s="508"/>
      <c r="AA593" s="509"/>
    </row>
    <row r="594" spans="1:27" s="216" customFormat="1" ht="15" customHeight="1" x14ac:dyDescent="0.15">
      <c r="A594" s="291"/>
      <c r="B594" s="490" t="s">
        <v>67</v>
      </c>
      <c r="C594" s="477" t="s">
        <v>217</v>
      </c>
      <c r="D594" s="478"/>
      <c r="E594" s="478"/>
      <c r="F594" s="478"/>
      <c r="G594" s="478"/>
      <c r="H594" s="478"/>
      <c r="I594" s="478"/>
      <c r="J594" s="478"/>
      <c r="K594" s="478"/>
      <c r="L594" s="478"/>
      <c r="M594" s="478"/>
      <c r="N594" s="478"/>
      <c r="O594" s="478"/>
      <c r="P594" s="478"/>
      <c r="Q594" s="478"/>
      <c r="R594" s="478"/>
      <c r="S594" s="478"/>
      <c r="T594" s="478"/>
      <c r="U594" s="478"/>
      <c r="V594" s="478"/>
      <c r="W594" s="478"/>
      <c r="X594" s="479"/>
      <c r="Y594" s="504"/>
      <c r="Z594" s="505"/>
      <c r="AA594" s="506"/>
    </row>
    <row r="595" spans="1:27" s="216" customFormat="1" ht="15" customHeight="1" x14ac:dyDescent="0.15">
      <c r="A595" s="291"/>
      <c r="B595" s="492"/>
      <c r="C595" s="480"/>
      <c r="D595" s="481"/>
      <c r="E595" s="481"/>
      <c r="F595" s="481"/>
      <c r="G595" s="481"/>
      <c r="H595" s="481"/>
      <c r="I595" s="481"/>
      <c r="J595" s="481"/>
      <c r="K595" s="481"/>
      <c r="L595" s="481"/>
      <c r="M595" s="481"/>
      <c r="N595" s="481"/>
      <c r="O595" s="481"/>
      <c r="P595" s="481"/>
      <c r="Q595" s="481"/>
      <c r="R595" s="481"/>
      <c r="S595" s="481"/>
      <c r="T595" s="481"/>
      <c r="U595" s="481"/>
      <c r="V595" s="481"/>
      <c r="W595" s="481"/>
      <c r="X595" s="482"/>
      <c r="Y595" s="507"/>
      <c r="Z595" s="508"/>
      <c r="AA595" s="509"/>
    </row>
    <row r="596" spans="1:27" s="216" customFormat="1" ht="22.5" customHeight="1" x14ac:dyDescent="0.15">
      <c r="A596" s="291"/>
      <c r="B596" s="490" t="s">
        <v>186</v>
      </c>
      <c r="C596" s="477" t="s">
        <v>218</v>
      </c>
      <c r="D596" s="478"/>
      <c r="E596" s="478"/>
      <c r="F596" s="478"/>
      <c r="G596" s="478"/>
      <c r="H596" s="478"/>
      <c r="I596" s="478"/>
      <c r="J596" s="478"/>
      <c r="K596" s="478"/>
      <c r="L596" s="478"/>
      <c r="M596" s="478"/>
      <c r="N596" s="478"/>
      <c r="O596" s="478"/>
      <c r="P596" s="478"/>
      <c r="Q596" s="478"/>
      <c r="R596" s="478"/>
      <c r="S596" s="478"/>
      <c r="T596" s="478"/>
      <c r="U596" s="478"/>
      <c r="V596" s="478"/>
      <c r="W596" s="478"/>
      <c r="X596" s="479"/>
      <c r="Y596" s="504"/>
      <c r="Z596" s="505"/>
      <c r="AA596" s="506"/>
    </row>
    <row r="597" spans="1:27" s="216" customFormat="1" ht="22.5" customHeight="1" x14ac:dyDescent="0.15">
      <c r="A597" s="291"/>
      <c r="B597" s="492"/>
      <c r="C597" s="480"/>
      <c r="D597" s="481"/>
      <c r="E597" s="481"/>
      <c r="F597" s="481"/>
      <c r="G597" s="481"/>
      <c r="H597" s="481"/>
      <c r="I597" s="481"/>
      <c r="J597" s="481"/>
      <c r="K597" s="481"/>
      <c r="L597" s="481"/>
      <c r="M597" s="481"/>
      <c r="N597" s="481"/>
      <c r="O597" s="481"/>
      <c r="P597" s="481"/>
      <c r="Q597" s="481"/>
      <c r="R597" s="481"/>
      <c r="S597" s="481"/>
      <c r="T597" s="481"/>
      <c r="U597" s="481"/>
      <c r="V597" s="481"/>
      <c r="W597" s="481"/>
      <c r="X597" s="482"/>
      <c r="Y597" s="507"/>
      <c r="Z597" s="508"/>
      <c r="AA597" s="509"/>
    </row>
    <row r="598" spans="1:27" s="216" customFormat="1" ht="22.5" customHeight="1" x14ac:dyDescent="0.15">
      <c r="A598" s="291"/>
      <c r="B598" s="490" t="s">
        <v>187</v>
      </c>
      <c r="C598" s="477" t="s">
        <v>502</v>
      </c>
      <c r="D598" s="478"/>
      <c r="E598" s="478"/>
      <c r="F598" s="478"/>
      <c r="G598" s="478"/>
      <c r="H598" s="478"/>
      <c r="I598" s="478"/>
      <c r="J598" s="478"/>
      <c r="K598" s="478"/>
      <c r="L598" s="478"/>
      <c r="M598" s="478"/>
      <c r="N598" s="478"/>
      <c r="O598" s="478"/>
      <c r="P598" s="478"/>
      <c r="Q598" s="478"/>
      <c r="R598" s="478"/>
      <c r="S598" s="478"/>
      <c r="T598" s="478"/>
      <c r="U598" s="478"/>
      <c r="V598" s="478"/>
      <c r="W598" s="478"/>
      <c r="X598" s="479"/>
      <c r="Y598" s="504"/>
      <c r="Z598" s="505"/>
      <c r="AA598" s="506"/>
    </row>
    <row r="599" spans="1:27" s="216" customFormat="1" ht="22.5" customHeight="1" x14ac:dyDescent="0.15">
      <c r="A599" s="291"/>
      <c r="B599" s="492"/>
      <c r="C599" s="480"/>
      <c r="D599" s="481"/>
      <c r="E599" s="481"/>
      <c r="F599" s="481"/>
      <c r="G599" s="481"/>
      <c r="H599" s="481"/>
      <c r="I599" s="481"/>
      <c r="J599" s="481"/>
      <c r="K599" s="481"/>
      <c r="L599" s="481"/>
      <c r="M599" s="481"/>
      <c r="N599" s="481"/>
      <c r="O599" s="481"/>
      <c r="P599" s="481"/>
      <c r="Q599" s="481"/>
      <c r="R599" s="481"/>
      <c r="S599" s="481"/>
      <c r="T599" s="481"/>
      <c r="U599" s="481"/>
      <c r="V599" s="481"/>
      <c r="W599" s="481"/>
      <c r="X599" s="482"/>
      <c r="Y599" s="507"/>
      <c r="Z599" s="508"/>
      <c r="AA599" s="509"/>
    </row>
    <row r="600" spans="1:27" s="216" customFormat="1" ht="22.5" customHeight="1" x14ac:dyDescent="0.15">
      <c r="A600" s="291"/>
      <c r="B600" s="490" t="s">
        <v>188</v>
      </c>
      <c r="C600" s="477" t="s">
        <v>220</v>
      </c>
      <c r="D600" s="478"/>
      <c r="E600" s="478"/>
      <c r="F600" s="478"/>
      <c r="G600" s="478"/>
      <c r="H600" s="478"/>
      <c r="I600" s="478"/>
      <c r="J600" s="478"/>
      <c r="K600" s="478"/>
      <c r="L600" s="478"/>
      <c r="M600" s="478"/>
      <c r="N600" s="478"/>
      <c r="O600" s="478"/>
      <c r="P600" s="478"/>
      <c r="Q600" s="478"/>
      <c r="R600" s="478"/>
      <c r="S600" s="478"/>
      <c r="T600" s="478"/>
      <c r="U600" s="478"/>
      <c r="V600" s="478"/>
      <c r="W600" s="478"/>
      <c r="X600" s="479"/>
      <c r="Y600" s="427"/>
      <c r="Z600" s="428"/>
      <c r="AA600" s="429"/>
    </row>
    <row r="601" spans="1:27" s="216" customFormat="1" ht="22.5" customHeight="1" x14ac:dyDescent="0.15">
      <c r="A601" s="291"/>
      <c r="B601" s="492"/>
      <c r="C601" s="480"/>
      <c r="D601" s="481"/>
      <c r="E601" s="481"/>
      <c r="F601" s="481"/>
      <c r="G601" s="481"/>
      <c r="H601" s="481"/>
      <c r="I601" s="481"/>
      <c r="J601" s="481"/>
      <c r="K601" s="481"/>
      <c r="L601" s="481"/>
      <c r="M601" s="481"/>
      <c r="N601" s="481"/>
      <c r="O601" s="481"/>
      <c r="P601" s="481"/>
      <c r="Q601" s="481"/>
      <c r="R601" s="481"/>
      <c r="S601" s="481"/>
      <c r="T601" s="481"/>
      <c r="U601" s="481"/>
      <c r="V601" s="481"/>
      <c r="W601" s="481"/>
      <c r="X601" s="482"/>
      <c r="Y601" s="430"/>
      <c r="Z601" s="431"/>
      <c r="AA601" s="432"/>
    </row>
    <row r="602" spans="1:27" s="216" customFormat="1" ht="15" customHeight="1" x14ac:dyDescent="0.15">
      <c r="A602" s="291"/>
      <c r="B602" s="490" t="s">
        <v>189</v>
      </c>
      <c r="C602" s="477" t="s">
        <v>219</v>
      </c>
      <c r="D602" s="478"/>
      <c r="E602" s="478"/>
      <c r="F602" s="478"/>
      <c r="G602" s="478"/>
      <c r="H602" s="478"/>
      <c r="I602" s="478"/>
      <c r="J602" s="478"/>
      <c r="K602" s="478"/>
      <c r="L602" s="478"/>
      <c r="M602" s="478"/>
      <c r="N602" s="478"/>
      <c r="O602" s="478"/>
      <c r="P602" s="478"/>
      <c r="Q602" s="478"/>
      <c r="R602" s="478"/>
      <c r="S602" s="478"/>
      <c r="T602" s="478"/>
      <c r="U602" s="478"/>
      <c r="V602" s="478"/>
      <c r="W602" s="478"/>
      <c r="X602" s="479"/>
      <c r="Y602" s="504"/>
      <c r="Z602" s="505"/>
      <c r="AA602" s="506"/>
    </row>
    <row r="603" spans="1:27" s="216" customFormat="1" ht="15" customHeight="1" x14ac:dyDescent="0.15">
      <c r="A603" s="291"/>
      <c r="B603" s="492"/>
      <c r="C603" s="480"/>
      <c r="D603" s="481"/>
      <c r="E603" s="481"/>
      <c r="F603" s="481"/>
      <c r="G603" s="481"/>
      <c r="H603" s="481"/>
      <c r="I603" s="481"/>
      <c r="J603" s="481"/>
      <c r="K603" s="481"/>
      <c r="L603" s="481"/>
      <c r="M603" s="481"/>
      <c r="N603" s="481"/>
      <c r="O603" s="481"/>
      <c r="P603" s="481"/>
      <c r="Q603" s="481"/>
      <c r="R603" s="481"/>
      <c r="S603" s="481"/>
      <c r="T603" s="481"/>
      <c r="U603" s="481"/>
      <c r="V603" s="481"/>
      <c r="W603" s="481"/>
      <c r="X603" s="482"/>
      <c r="Y603" s="507"/>
      <c r="Z603" s="508"/>
      <c r="AA603" s="509"/>
    </row>
    <row r="604" spans="1:27" s="223" customFormat="1" ht="12.75" customHeight="1" x14ac:dyDescent="0.15">
      <c r="A604" s="351"/>
      <c r="B604" s="351"/>
      <c r="C604" s="351"/>
      <c r="D604" s="351"/>
      <c r="E604" s="351"/>
      <c r="F604" s="351"/>
      <c r="G604" s="351"/>
      <c r="H604" s="351"/>
      <c r="I604" s="351"/>
      <c r="J604" s="351"/>
      <c r="K604" s="351"/>
      <c r="L604" s="351"/>
      <c r="M604" s="351"/>
      <c r="N604" s="351"/>
      <c r="O604" s="351"/>
      <c r="P604" s="351"/>
      <c r="Q604" s="351"/>
      <c r="R604" s="351"/>
      <c r="S604" s="351"/>
      <c r="T604" s="351"/>
      <c r="U604" s="351"/>
      <c r="V604" s="351"/>
      <c r="W604" s="351"/>
      <c r="X604" s="351"/>
      <c r="Y604" s="351"/>
      <c r="Z604" s="351"/>
      <c r="AA604" s="351"/>
    </row>
    <row r="605" spans="1:27" s="216" customFormat="1" ht="18" customHeight="1" x14ac:dyDescent="0.15">
      <c r="A605" s="291" t="s">
        <v>823</v>
      </c>
      <c r="B605" s="291"/>
      <c r="C605" s="291"/>
      <c r="D605" s="291"/>
      <c r="E605" s="291"/>
      <c r="F605" s="291"/>
      <c r="G605" s="291"/>
      <c r="H605" s="291"/>
      <c r="I605" s="291"/>
      <c r="J605" s="291"/>
      <c r="K605" s="291"/>
      <c r="L605" s="291"/>
      <c r="M605" s="291"/>
      <c r="N605" s="291"/>
      <c r="O605" s="291"/>
      <c r="P605" s="291"/>
      <c r="Q605" s="346"/>
      <c r="R605" s="447"/>
      <c r="S605" s="447"/>
      <c r="T605" s="447"/>
      <c r="U605" s="447"/>
      <c r="V605" s="447"/>
      <c r="W605" s="447"/>
      <c r="X605" s="447"/>
      <c r="Y605" s="447"/>
      <c r="Z605" s="447"/>
      <c r="AA605" s="447"/>
    </row>
    <row r="606" spans="1:27" s="226" customFormat="1" ht="15" customHeight="1" x14ac:dyDescent="0.25">
      <c r="A606" s="352"/>
      <c r="B606" s="353" t="s">
        <v>260</v>
      </c>
      <c r="C606" s="354"/>
      <c r="D606" s="354"/>
      <c r="E606" s="354"/>
      <c r="F606" s="354"/>
      <c r="G606" s="354"/>
      <c r="H606" s="354"/>
      <c r="I606" s="354"/>
      <c r="J606" s="355"/>
      <c r="K606" s="355"/>
      <c r="L606" s="355"/>
      <c r="M606" s="355"/>
      <c r="N606" s="355"/>
      <c r="O606" s="355"/>
      <c r="P606" s="355"/>
      <c r="Q606" s="356"/>
      <c r="R606" s="356"/>
      <c r="S606" s="357"/>
      <c r="T606" s="357"/>
      <c r="U606" s="357"/>
      <c r="V606" s="357"/>
      <c r="W606" s="357"/>
      <c r="X606" s="357"/>
      <c r="Y606" s="358"/>
      <c r="Z606" s="358"/>
      <c r="AA606" s="358"/>
    </row>
    <row r="607" spans="1:27" s="216" customFormat="1" ht="132.75" customHeight="1" x14ac:dyDescent="0.15">
      <c r="A607" s="291"/>
      <c r="B607" s="359" t="s">
        <v>65</v>
      </c>
      <c r="C607" s="433" t="s">
        <v>866</v>
      </c>
      <c r="D607" s="434"/>
      <c r="E607" s="434"/>
      <c r="F607" s="434"/>
      <c r="G607" s="434"/>
      <c r="H607" s="434"/>
      <c r="I607" s="434"/>
      <c r="J607" s="434"/>
      <c r="K607" s="434"/>
      <c r="L607" s="434"/>
      <c r="M607" s="434"/>
      <c r="N607" s="434"/>
      <c r="O607" s="434"/>
      <c r="P607" s="434"/>
      <c r="Q607" s="434"/>
      <c r="R607" s="434"/>
      <c r="S607" s="434"/>
      <c r="T607" s="434"/>
      <c r="U607" s="434"/>
      <c r="V607" s="434"/>
      <c r="W607" s="434"/>
      <c r="X607" s="435"/>
      <c r="Y607" s="510"/>
      <c r="Z607" s="511"/>
      <c r="AA607" s="512"/>
    </row>
    <row r="608" spans="1:27" s="216" customFormat="1" ht="120" customHeight="1" x14ac:dyDescent="0.15">
      <c r="A608" s="291"/>
      <c r="B608" s="359" t="s">
        <v>67</v>
      </c>
      <c r="C608" s="433" t="s">
        <v>258</v>
      </c>
      <c r="D608" s="434"/>
      <c r="E608" s="434"/>
      <c r="F608" s="434"/>
      <c r="G608" s="434"/>
      <c r="H608" s="434"/>
      <c r="I608" s="434"/>
      <c r="J608" s="434"/>
      <c r="K608" s="434"/>
      <c r="L608" s="434"/>
      <c r="M608" s="434"/>
      <c r="N608" s="434"/>
      <c r="O608" s="434"/>
      <c r="P608" s="434"/>
      <c r="Q608" s="434"/>
      <c r="R608" s="434"/>
      <c r="S608" s="434"/>
      <c r="T608" s="434"/>
      <c r="U608" s="434"/>
      <c r="V608" s="434"/>
      <c r="W608" s="434"/>
      <c r="X608" s="435"/>
      <c r="Y608" s="510"/>
      <c r="Z608" s="511"/>
      <c r="AA608" s="512"/>
    </row>
    <row r="609" spans="1:27" s="216" customFormat="1" ht="113.25" customHeight="1" x14ac:dyDescent="0.15">
      <c r="A609" s="291"/>
      <c r="B609" s="359" t="s">
        <v>186</v>
      </c>
      <c r="C609" s="502" t="s">
        <v>259</v>
      </c>
      <c r="D609" s="502"/>
      <c r="E609" s="502"/>
      <c r="F609" s="502"/>
      <c r="G609" s="502"/>
      <c r="H609" s="502"/>
      <c r="I609" s="502"/>
      <c r="J609" s="502"/>
      <c r="K609" s="502"/>
      <c r="L609" s="502"/>
      <c r="M609" s="502"/>
      <c r="N609" s="502"/>
      <c r="O609" s="502"/>
      <c r="P609" s="502"/>
      <c r="Q609" s="502"/>
      <c r="R609" s="502"/>
      <c r="S609" s="502"/>
      <c r="T609" s="502"/>
      <c r="U609" s="502"/>
      <c r="V609" s="502"/>
      <c r="W609" s="502"/>
      <c r="X609" s="502"/>
      <c r="Y609" s="510"/>
      <c r="Z609" s="511"/>
      <c r="AA609" s="512"/>
    </row>
    <row r="610" spans="1:27" s="226" customFormat="1" ht="15" customHeight="1" x14ac:dyDescent="0.25">
      <c r="A610" s="352"/>
      <c r="B610" s="353" t="s">
        <v>247</v>
      </c>
      <c r="C610" s="354"/>
      <c r="D610" s="354"/>
      <c r="E610" s="354"/>
      <c r="F610" s="354"/>
      <c r="G610" s="354"/>
      <c r="H610" s="354"/>
      <c r="I610" s="354"/>
      <c r="J610" s="355"/>
      <c r="K610" s="355"/>
      <c r="L610" s="355"/>
      <c r="M610" s="355"/>
      <c r="N610" s="355"/>
      <c r="O610" s="355"/>
      <c r="P610" s="355"/>
      <c r="Q610" s="355"/>
      <c r="R610" s="355"/>
      <c r="S610" s="360"/>
      <c r="T610" s="360"/>
      <c r="U610" s="360"/>
      <c r="V610" s="360"/>
      <c r="W610" s="360"/>
      <c r="X610" s="360"/>
      <c r="Y610" s="361"/>
      <c r="Z610" s="361"/>
      <c r="AA610" s="361"/>
    </row>
    <row r="611" spans="1:27" s="216" customFormat="1" ht="135" customHeight="1" x14ac:dyDescent="0.15">
      <c r="A611" s="291"/>
      <c r="B611" s="490" t="s">
        <v>187</v>
      </c>
      <c r="C611" s="433" t="s">
        <v>867</v>
      </c>
      <c r="D611" s="434"/>
      <c r="E611" s="434"/>
      <c r="F611" s="434"/>
      <c r="G611" s="434"/>
      <c r="H611" s="434"/>
      <c r="I611" s="434"/>
      <c r="J611" s="434"/>
      <c r="K611" s="434"/>
      <c r="L611" s="434"/>
      <c r="M611" s="434"/>
      <c r="N611" s="434"/>
      <c r="O611" s="434"/>
      <c r="P611" s="434"/>
      <c r="Q611" s="434"/>
      <c r="R611" s="434"/>
      <c r="S611" s="434"/>
      <c r="T611" s="434"/>
      <c r="U611" s="434"/>
      <c r="V611" s="434"/>
      <c r="W611" s="434"/>
      <c r="X611" s="435"/>
      <c r="Y611" s="427"/>
      <c r="Z611" s="428"/>
      <c r="AA611" s="429"/>
    </row>
    <row r="612" spans="1:27" s="216" customFormat="1" ht="15" customHeight="1" x14ac:dyDescent="0.15">
      <c r="A612" s="291"/>
      <c r="B612" s="491"/>
      <c r="C612" s="493" t="s">
        <v>256</v>
      </c>
      <c r="D612" s="494"/>
      <c r="E612" s="494"/>
      <c r="F612" s="494"/>
      <c r="G612" s="494"/>
      <c r="H612" s="494"/>
      <c r="I612" s="494"/>
      <c r="J612" s="494"/>
      <c r="K612" s="494"/>
      <c r="L612" s="494"/>
      <c r="M612" s="494"/>
      <c r="N612" s="494"/>
      <c r="O612" s="494"/>
      <c r="P612" s="494"/>
      <c r="Q612" s="494"/>
      <c r="R612" s="494"/>
      <c r="S612" s="494"/>
      <c r="T612" s="494"/>
      <c r="U612" s="494"/>
      <c r="V612" s="494"/>
      <c r="W612" s="494"/>
      <c r="X612" s="495"/>
      <c r="Y612" s="446"/>
      <c r="Z612" s="447"/>
      <c r="AA612" s="448"/>
    </row>
    <row r="613" spans="1:27" s="216" customFormat="1" ht="90" customHeight="1" x14ac:dyDescent="0.15">
      <c r="A613" s="291"/>
      <c r="B613" s="491"/>
      <c r="C613" s="327"/>
      <c r="D613" s="362" t="s">
        <v>248</v>
      </c>
      <c r="E613" s="496" t="s">
        <v>249</v>
      </c>
      <c r="F613" s="497"/>
      <c r="G613" s="497"/>
      <c r="H613" s="497"/>
      <c r="I613" s="497"/>
      <c r="J613" s="497"/>
      <c r="K613" s="497"/>
      <c r="L613" s="497"/>
      <c r="M613" s="497"/>
      <c r="N613" s="497"/>
      <c r="O613" s="497"/>
      <c r="P613" s="497"/>
      <c r="Q613" s="497"/>
      <c r="R613" s="497"/>
      <c r="S613" s="497"/>
      <c r="T613" s="497"/>
      <c r="U613" s="497"/>
      <c r="V613" s="497"/>
      <c r="W613" s="497"/>
      <c r="X613" s="498"/>
      <c r="Y613" s="439"/>
      <c r="Z613" s="439"/>
      <c r="AA613" s="439"/>
    </row>
    <row r="614" spans="1:27" s="216" customFormat="1" ht="57.75" customHeight="1" x14ac:dyDescent="0.15">
      <c r="A614" s="291"/>
      <c r="B614" s="491"/>
      <c r="C614" s="327"/>
      <c r="D614" s="362" t="s">
        <v>254</v>
      </c>
      <c r="E614" s="496" t="s">
        <v>250</v>
      </c>
      <c r="F614" s="497"/>
      <c r="G614" s="497"/>
      <c r="H614" s="497"/>
      <c r="I614" s="497"/>
      <c r="J614" s="497"/>
      <c r="K614" s="497"/>
      <c r="L614" s="497"/>
      <c r="M614" s="497"/>
      <c r="N614" s="497"/>
      <c r="O614" s="497"/>
      <c r="P614" s="497"/>
      <c r="Q614" s="497"/>
      <c r="R614" s="497"/>
      <c r="S614" s="497"/>
      <c r="T614" s="497"/>
      <c r="U614" s="497"/>
      <c r="V614" s="497"/>
      <c r="W614" s="497"/>
      <c r="X614" s="498"/>
      <c r="Y614" s="363"/>
      <c r="Z614" s="333"/>
      <c r="AA614" s="364"/>
    </row>
    <row r="615" spans="1:27" s="216" customFormat="1" ht="45" customHeight="1" x14ac:dyDescent="0.15">
      <c r="A615" s="291"/>
      <c r="B615" s="491"/>
      <c r="C615" s="327"/>
      <c r="D615" s="362" t="s">
        <v>251</v>
      </c>
      <c r="E615" s="499" t="s">
        <v>255</v>
      </c>
      <c r="F615" s="500"/>
      <c r="G615" s="500"/>
      <c r="H615" s="500"/>
      <c r="I615" s="500"/>
      <c r="J615" s="500"/>
      <c r="K615" s="500"/>
      <c r="L615" s="500"/>
      <c r="M615" s="500"/>
      <c r="N615" s="500"/>
      <c r="O615" s="500"/>
      <c r="P615" s="500"/>
      <c r="Q615" s="500"/>
      <c r="R615" s="500"/>
      <c r="S615" s="500"/>
      <c r="T615" s="500"/>
      <c r="U615" s="500"/>
      <c r="V615" s="500"/>
      <c r="W615" s="500"/>
      <c r="X615" s="501"/>
      <c r="Y615" s="439"/>
      <c r="Z615" s="439"/>
      <c r="AA615" s="439"/>
    </row>
    <row r="616" spans="1:27" s="216" customFormat="1" ht="92.25" customHeight="1" x14ac:dyDescent="0.15">
      <c r="A616" s="291"/>
      <c r="B616" s="491"/>
      <c r="C616" s="327"/>
      <c r="D616" s="362" t="s">
        <v>252</v>
      </c>
      <c r="E616" s="499" t="s">
        <v>868</v>
      </c>
      <c r="F616" s="500"/>
      <c r="G616" s="500"/>
      <c r="H616" s="500"/>
      <c r="I616" s="500"/>
      <c r="J616" s="500"/>
      <c r="K616" s="500"/>
      <c r="L616" s="500"/>
      <c r="M616" s="500"/>
      <c r="N616" s="500"/>
      <c r="O616" s="500"/>
      <c r="P616" s="500"/>
      <c r="Q616" s="500"/>
      <c r="R616" s="500"/>
      <c r="S616" s="500"/>
      <c r="T616" s="500"/>
      <c r="U616" s="500"/>
      <c r="V616" s="500"/>
      <c r="W616" s="500"/>
      <c r="X616" s="501"/>
      <c r="Y616" s="439"/>
      <c r="Z616" s="439"/>
      <c r="AA616" s="439"/>
    </row>
    <row r="617" spans="1:27" s="216" customFormat="1" ht="59.25" customHeight="1" x14ac:dyDescent="0.15">
      <c r="A617" s="291"/>
      <c r="B617" s="492"/>
      <c r="C617" s="365"/>
      <c r="D617" s="362" t="s">
        <v>253</v>
      </c>
      <c r="E617" s="499" t="s">
        <v>869</v>
      </c>
      <c r="F617" s="500"/>
      <c r="G617" s="500"/>
      <c r="H617" s="500"/>
      <c r="I617" s="500"/>
      <c r="J617" s="500"/>
      <c r="K617" s="500"/>
      <c r="L617" s="500"/>
      <c r="M617" s="500"/>
      <c r="N617" s="500"/>
      <c r="O617" s="500"/>
      <c r="P617" s="500"/>
      <c r="Q617" s="500"/>
      <c r="R617" s="500"/>
      <c r="S617" s="500"/>
      <c r="T617" s="500"/>
      <c r="U617" s="500"/>
      <c r="V617" s="500"/>
      <c r="W617" s="500"/>
      <c r="X617" s="501"/>
      <c r="Y617" s="439"/>
      <c r="Z617" s="439"/>
      <c r="AA617" s="439"/>
    </row>
    <row r="618" spans="1:27" s="226" customFormat="1" ht="15" customHeight="1" x14ac:dyDescent="0.25">
      <c r="A618" s="352"/>
      <c r="B618" s="353" t="s">
        <v>257</v>
      </c>
      <c r="C618" s="354"/>
      <c r="D618" s="354"/>
      <c r="E618" s="354"/>
      <c r="F618" s="354"/>
      <c r="G618" s="354"/>
      <c r="H618" s="354"/>
      <c r="I618" s="354"/>
      <c r="J618" s="355"/>
      <c r="K618" s="355"/>
      <c r="L618" s="355"/>
      <c r="M618" s="355"/>
      <c r="N618" s="355"/>
      <c r="O618" s="355"/>
      <c r="P618" s="355"/>
      <c r="Q618" s="355"/>
      <c r="R618" s="355"/>
      <c r="S618" s="360"/>
      <c r="T618" s="360"/>
      <c r="U618" s="360"/>
      <c r="V618" s="360"/>
      <c r="W618" s="360"/>
      <c r="X618" s="360"/>
      <c r="Y618" s="361"/>
      <c r="Z618" s="361"/>
      <c r="AA618" s="361"/>
    </row>
    <row r="619" spans="1:27" s="216" customFormat="1" ht="112.5" customHeight="1" x14ac:dyDescent="0.15">
      <c r="A619" s="291"/>
      <c r="B619" s="490" t="s">
        <v>188</v>
      </c>
      <c r="C619" s="433" t="s">
        <v>306</v>
      </c>
      <c r="D619" s="434"/>
      <c r="E619" s="434"/>
      <c r="F619" s="434"/>
      <c r="G619" s="434"/>
      <c r="H619" s="434"/>
      <c r="I619" s="434"/>
      <c r="J619" s="434"/>
      <c r="K619" s="434"/>
      <c r="L619" s="434"/>
      <c r="M619" s="434"/>
      <c r="N619" s="434"/>
      <c r="O619" s="434"/>
      <c r="P619" s="434"/>
      <c r="Q619" s="434"/>
      <c r="R619" s="434"/>
      <c r="S619" s="434"/>
      <c r="T619" s="434"/>
      <c r="U619" s="434"/>
      <c r="V619" s="434"/>
      <c r="W619" s="434"/>
      <c r="X619" s="435"/>
      <c r="Y619" s="427"/>
      <c r="Z619" s="428"/>
      <c r="AA619" s="429"/>
    </row>
    <row r="620" spans="1:27" s="216" customFormat="1" ht="15" customHeight="1" x14ac:dyDescent="0.15">
      <c r="A620" s="291"/>
      <c r="B620" s="491"/>
      <c r="C620" s="493" t="s">
        <v>256</v>
      </c>
      <c r="D620" s="494"/>
      <c r="E620" s="494"/>
      <c r="F620" s="494"/>
      <c r="G620" s="494"/>
      <c r="H620" s="494"/>
      <c r="I620" s="494"/>
      <c r="J620" s="494"/>
      <c r="K620" s="494"/>
      <c r="L620" s="494"/>
      <c r="M620" s="494"/>
      <c r="N620" s="494"/>
      <c r="O620" s="494"/>
      <c r="P620" s="494"/>
      <c r="Q620" s="494"/>
      <c r="R620" s="494"/>
      <c r="S620" s="494"/>
      <c r="T620" s="494"/>
      <c r="U620" s="494"/>
      <c r="V620" s="494"/>
      <c r="W620" s="494"/>
      <c r="X620" s="495"/>
      <c r="Y620" s="446"/>
      <c r="Z620" s="447"/>
      <c r="AA620" s="448"/>
    </row>
    <row r="621" spans="1:27" s="216" customFormat="1" ht="112.5" customHeight="1" x14ac:dyDescent="0.15">
      <c r="A621" s="291"/>
      <c r="B621" s="491"/>
      <c r="C621" s="327"/>
      <c r="D621" s="362" t="s">
        <v>248</v>
      </c>
      <c r="E621" s="499" t="s">
        <v>503</v>
      </c>
      <c r="F621" s="500"/>
      <c r="G621" s="500"/>
      <c r="H621" s="500"/>
      <c r="I621" s="500"/>
      <c r="J621" s="500"/>
      <c r="K621" s="500"/>
      <c r="L621" s="500"/>
      <c r="M621" s="500"/>
      <c r="N621" s="500"/>
      <c r="O621" s="500"/>
      <c r="P621" s="500"/>
      <c r="Q621" s="500"/>
      <c r="R621" s="500"/>
      <c r="S621" s="500"/>
      <c r="T621" s="500"/>
      <c r="U621" s="500"/>
      <c r="V621" s="500"/>
      <c r="W621" s="500"/>
      <c r="X621" s="501"/>
      <c r="Y621" s="439"/>
      <c r="Z621" s="439"/>
      <c r="AA621" s="439"/>
    </row>
    <row r="622" spans="1:27" s="216" customFormat="1" ht="120" customHeight="1" x14ac:dyDescent="0.15">
      <c r="A622" s="291"/>
      <c r="B622" s="491"/>
      <c r="C622" s="327"/>
      <c r="D622" s="362" t="s">
        <v>254</v>
      </c>
      <c r="E622" s="496" t="s">
        <v>870</v>
      </c>
      <c r="F622" s="497"/>
      <c r="G622" s="497"/>
      <c r="H622" s="497"/>
      <c r="I622" s="497"/>
      <c r="J622" s="497"/>
      <c r="K622" s="497"/>
      <c r="L622" s="497"/>
      <c r="M622" s="497"/>
      <c r="N622" s="497"/>
      <c r="O622" s="497"/>
      <c r="P622" s="497"/>
      <c r="Q622" s="497"/>
      <c r="R622" s="497"/>
      <c r="S622" s="497"/>
      <c r="T622" s="497"/>
      <c r="U622" s="497"/>
      <c r="V622" s="497"/>
      <c r="W622" s="497"/>
      <c r="X622" s="498"/>
      <c r="Y622" s="510"/>
      <c r="Z622" s="511"/>
      <c r="AA622" s="512"/>
    </row>
    <row r="623" spans="1:27" s="216" customFormat="1" ht="63" customHeight="1" x14ac:dyDescent="0.15">
      <c r="A623" s="291"/>
      <c r="B623" s="492"/>
      <c r="C623" s="365"/>
      <c r="D623" s="362" t="s">
        <v>251</v>
      </c>
      <c r="E623" s="496" t="s">
        <v>261</v>
      </c>
      <c r="F623" s="497"/>
      <c r="G623" s="497"/>
      <c r="H623" s="497"/>
      <c r="I623" s="497"/>
      <c r="J623" s="497"/>
      <c r="K623" s="497"/>
      <c r="L623" s="497"/>
      <c r="M623" s="497"/>
      <c r="N623" s="497"/>
      <c r="O623" s="497"/>
      <c r="P623" s="497"/>
      <c r="Q623" s="497"/>
      <c r="R623" s="497"/>
      <c r="S623" s="497"/>
      <c r="T623" s="497"/>
      <c r="U623" s="497"/>
      <c r="V623" s="497"/>
      <c r="W623" s="497"/>
      <c r="X623" s="498"/>
      <c r="Y623" s="439"/>
      <c r="Z623" s="439"/>
      <c r="AA623" s="439"/>
    </row>
    <row r="624" spans="1:27" s="216" customFormat="1" ht="12.75" customHeight="1" x14ac:dyDescent="0.15">
      <c r="A624" s="291"/>
      <c r="B624" s="333"/>
      <c r="C624" s="338"/>
      <c r="D624" s="366"/>
      <c r="E624" s="310"/>
      <c r="F624" s="310"/>
      <c r="G624" s="310"/>
      <c r="H624" s="310"/>
      <c r="I624" s="310"/>
      <c r="J624" s="310"/>
      <c r="K624" s="310"/>
      <c r="L624" s="310"/>
      <c r="M624" s="310"/>
      <c r="N624" s="310"/>
      <c r="O624" s="310"/>
      <c r="P624" s="310"/>
      <c r="Q624" s="310"/>
      <c r="R624" s="367"/>
      <c r="S624" s="367"/>
      <c r="T624" s="367"/>
      <c r="U624" s="367"/>
      <c r="V624" s="367"/>
      <c r="W624" s="367"/>
      <c r="X624" s="367"/>
      <c r="Y624" s="368"/>
      <c r="Z624" s="368"/>
      <c r="AA624" s="368"/>
    </row>
    <row r="625" spans="1:31" s="228" customFormat="1" ht="18" customHeight="1" x14ac:dyDescent="0.15">
      <c r="A625" s="250" t="s">
        <v>814</v>
      </c>
      <c r="B625" s="247"/>
      <c r="C625" s="369"/>
      <c r="D625" s="369"/>
      <c r="E625" s="369"/>
      <c r="F625" s="369"/>
      <c r="G625" s="369"/>
      <c r="H625" s="369"/>
      <c r="I625" s="369"/>
      <c r="J625" s="369"/>
      <c r="K625" s="369"/>
      <c r="L625" s="369"/>
      <c r="M625" s="369"/>
      <c r="N625" s="369"/>
      <c r="O625" s="369"/>
      <c r="P625" s="369"/>
      <c r="Q625" s="369"/>
      <c r="R625" s="336"/>
      <c r="S625" s="336"/>
      <c r="T625" s="336"/>
      <c r="U625" s="336"/>
      <c r="V625" s="336"/>
      <c r="W625" s="336"/>
      <c r="X625" s="336"/>
      <c r="Y625" s="336"/>
      <c r="Z625" s="336"/>
      <c r="AA625" s="336"/>
      <c r="AB625" s="227"/>
      <c r="AC625" s="221"/>
      <c r="AD625" s="221"/>
      <c r="AE625" s="221"/>
    </row>
    <row r="626" spans="1:31" s="229" customFormat="1" ht="30" customHeight="1" x14ac:dyDescent="0.15">
      <c r="A626" s="284"/>
      <c r="B626" s="419" t="s">
        <v>65</v>
      </c>
      <c r="C626" s="484" t="s">
        <v>815</v>
      </c>
      <c r="D626" s="485"/>
      <c r="E626" s="485"/>
      <c r="F626" s="485"/>
      <c r="G626" s="485"/>
      <c r="H626" s="485"/>
      <c r="I626" s="485"/>
      <c r="J626" s="485"/>
      <c r="K626" s="485"/>
      <c r="L626" s="485"/>
      <c r="M626" s="485"/>
      <c r="N626" s="485"/>
      <c r="O626" s="485"/>
      <c r="P626" s="485"/>
      <c r="Q626" s="485"/>
      <c r="R626" s="485"/>
      <c r="S626" s="485"/>
      <c r="T626" s="485"/>
      <c r="U626" s="485"/>
      <c r="V626" s="485"/>
      <c r="W626" s="485"/>
      <c r="X626" s="486"/>
      <c r="Y626" s="513"/>
      <c r="Z626" s="514"/>
      <c r="AA626" s="515"/>
    </row>
    <row r="627" spans="1:31" s="229" customFormat="1" ht="30" customHeight="1" x14ac:dyDescent="0.15">
      <c r="A627" s="284"/>
      <c r="B627" s="420"/>
      <c r="C627" s="487"/>
      <c r="D627" s="488"/>
      <c r="E627" s="488"/>
      <c r="F627" s="488"/>
      <c r="G627" s="488"/>
      <c r="H627" s="488"/>
      <c r="I627" s="488"/>
      <c r="J627" s="488"/>
      <c r="K627" s="488"/>
      <c r="L627" s="488"/>
      <c r="M627" s="488"/>
      <c r="N627" s="488"/>
      <c r="O627" s="488"/>
      <c r="P627" s="488"/>
      <c r="Q627" s="488"/>
      <c r="R627" s="488"/>
      <c r="S627" s="488"/>
      <c r="T627" s="488"/>
      <c r="U627" s="488"/>
      <c r="V627" s="488"/>
      <c r="W627" s="488"/>
      <c r="X627" s="489"/>
      <c r="Y627" s="516"/>
      <c r="Z627" s="517"/>
      <c r="AA627" s="518"/>
    </row>
    <row r="628" spans="1:31" s="228" customFormat="1" ht="30" customHeight="1" x14ac:dyDescent="0.15">
      <c r="A628" s="250"/>
      <c r="B628" s="483" t="s">
        <v>67</v>
      </c>
      <c r="C628" s="484" t="s">
        <v>816</v>
      </c>
      <c r="D628" s="485"/>
      <c r="E628" s="485"/>
      <c r="F628" s="485"/>
      <c r="G628" s="485"/>
      <c r="H628" s="485"/>
      <c r="I628" s="485"/>
      <c r="J628" s="485"/>
      <c r="K628" s="485"/>
      <c r="L628" s="485"/>
      <c r="M628" s="485"/>
      <c r="N628" s="485"/>
      <c r="O628" s="485"/>
      <c r="P628" s="485"/>
      <c r="Q628" s="485"/>
      <c r="R628" s="485"/>
      <c r="S628" s="485"/>
      <c r="T628" s="485"/>
      <c r="U628" s="485"/>
      <c r="V628" s="485"/>
      <c r="W628" s="485"/>
      <c r="X628" s="486"/>
      <c r="Y628" s="439"/>
      <c r="Z628" s="439"/>
      <c r="AA628" s="439"/>
    </row>
    <row r="629" spans="1:31" s="228" customFormat="1" ht="30" customHeight="1" x14ac:dyDescent="0.15">
      <c r="A629" s="250"/>
      <c r="B629" s="483"/>
      <c r="C629" s="487"/>
      <c r="D629" s="488"/>
      <c r="E629" s="488"/>
      <c r="F629" s="488"/>
      <c r="G629" s="488"/>
      <c r="H629" s="488"/>
      <c r="I629" s="488"/>
      <c r="J629" s="488"/>
      <c r="K629" s="488"/>
      <c r="L629" s="488"/>
      <c r="M629" s="488"/>
      <c r="N629" s="488"/>
      <c r="O629" s="488"/>
      <c r="P629" s="488"/>
      <c r="Q629" s="488"/>
      <c r="R629" s="488"/>
      <c r="S629" s="488"/>
      <c r="T629" s="488"/>
      <c r="U629" s="488"/>
      <c r="V629" s="488"/>
      <c r="W629" s="488"/>
      <c r="X629" s="489"/>
      <c r="Y629" s="439"/>
      <c r="Z629" s="439"/>
      <c r="AA629" s="439"/>
    </row>
    <row r="630" spans="1:31" s="228" customFormat="1" ht="15" customHeight="1" x14ac:dyDescent="0.15">
      <c r="A630" s="250"/>
      <c r="B630" s="483" t="s">
        <v>186</v>
      </c>
      <c r="C630" s="484" t="s">
        <v>554</v>
      </c>
      <c r="D630" s="485"/>
      <c r="E630" s="485"/>
      <c r="F630" s="485"/>
      <c r="G630" s="485"/>
      <c r="H630" s="485"/>
      <c r="I630" s="485"/>
      <c r="J630" s="485"/>
      <c r="K630" s="485"/>
      <c r="L630" s="485"/>
      <c r="M630" s="485"/>
      <c r="N630" s="485"/>
      <c r="O630" s="485"/>
      <c r="P630" s="485"/>
      <c r="Q630" s="485"/>
      <c r="R630" s="485"/>
      <c r="S630" s="485"/>
      <c r="T630" s="485"/>
      <c r="U630" s="485"/>
      <c r="V630" s="485"/>
      <c r="W630" s="485"/>
      <c r="X630" s="486"/>
      <c r="Y630" s="439"/>
      <c r="Z630" s="439"/>
      <c r="AA630" s="439"/>
    </row>
    <row r="631" spans="1:31" s="228" customFormat="1" ht="15" customHeight="1" x14ac:dyDescent="0.15">
      <c r="A631" s="250"/>
      <c r="B631" s="483"/>
      <c r="C631" s="487"/>
      <c r="D631" s="488"/>
      <c r="E631" s="488"/>
      <c r="F631" s="488"/>
      <c r="G631" s="488"/>
      <c r="H631" s="488"/>
      <c r="I631" s="488"/>
      <c r="J631" s="488"/>
      <c r="K631" s="488"/>
      <c r="L631" s="488"/>
      <c r="M631" s="488"/>
      <c r="N631" s="488"/>
      <c r="O631" s="488"/>
      <c r="P631" s="488"/>
      <c r="Q631" s="488"/>
      <c r="R631" s="488"/>
      <c r="S631" s="488"/>
      <c r="T631" s="488"/>
      <c r="U631" s="488"/>
      <c r="V631" s="488"/>
      <c r="W631" s="488"/>
      <c r="X631" s="489"/>
      <c r="Y631" s="439"/>
      <c r="Z631" s="439"/>
      <c r="AA631" s="439"/>
    </row>
    <row r="632" spans="1:31" s="228" customFormat="1" ht="22.5" customHeight="1" x14ac:dyDescent="0.15">
      <c r="A632" s="250"/>
      <c r="B632" s="483" t="s">
        <v>187</v>
      </c>
      <c r="C632" s="484" t="s">
        <v>553</v>
      </c>
      <c r="D632" s="485"/>
      <c r="E632" s="485"/>
      <c r="F632" s="485"/>
      <c r="G632" s="485"/>
      <c r="H632" s="485"/>
      <c r="I632" s="485"/>
      <c r="J632" s="485"/>
      <c r="K632" s="485"/>
      <c r="L632" s="485"/>
      <c r="M632" s="485"/>
      <c r="N632" s="485"/>
      <c r="O632" s="485"/>
      <c r="P632" s="485"/>
      <c r="Q632" s="485"/>
      <c r="R632" s="485"/>
      <c r="S632" s="485"/>
      <c r="T632" s="485"/>
      <c r="U632" s="485"/>
      <c r="V632" s="485"/>
      <c r="W632" s="485"/>
      <c r="X632" s="486"/>
      <c r="Y632" s="439"/>
      <c r="Z632" s="439"/>
      <c r="AA632" s="439"/>
    </row>
    <row r="633" spans="1:31" s="228" customFormat="1" ht="22.5" customHeight="1" x14ac:dyDescent="0.15">
      <c r="A633" s="250"/>
      <c r="B633" s="483"/>
      <c r="C633" s="487"/>
      <c r="D633" s="488"/>
      <c r="E633" s="488"/>
      <c r="F633" s="488"/>
      <c r="G633" s="488"/>
      <c r="H633" s="488"/>
      <c r="I633" s="488"/>
      <c r="J633" s="488"/>
      <c r="K633" s="488"/>
      <c r="L633" s="488"/>
      <c r="M633" s="488"/>
      <c r="N633" s="488"/>
      <c r="O633" s="488"/>
      <c r="P633" s="488"/>
      <c r="Q633" s="488"/>
      <c r="R633" s="488"/>
      <c r="S633" s="488"/>
      <c r="T633" s="488"/>
      <c r="U633" s="488"/>
      <c r="V633" s="488"/>
      <c r="W633" s="488"/>
      <c r="X633" s="489"/>
      <c r="Y633" s="439"/>
      <c r="Z633" s="439"/>
      <c r="AA633" s="439"/>
    </row>
    <row r="634" spans="1:31" s="228" customFormat="1" ht="15" customHeight="1" x14ac:dyDescent="0.15">
      <c r="A634" s="250"/>
      <c r="B634" s="483" t="s">
        <v>188</v>
      </c>
      <c r="C634" s="370" t="s">
        <v>539</v>
      </c>
      <c r="D634" s="371"/>
      <c r="E634" s="371"/>
      <c r="F634" s="371"/>
      <c r="G634" s="371"/>
      <c r="H634" s="371"/>
      <c r="I634" s="371"/>
      <c r="J634" s="371"/>
      <c r="K634" s="371"/>
      <c r="L634" s="371"/>
      <c r="M634" s="371"/>
      <c r="N634" s="371"/>
      <c r="O634" s="371"/>
      <c r="P634" s="371"/>
      <c r="Q634" s="371"/>
      <c r="R634" s="371"/>
      <c r="S634" s="371"/>
      <c r="T634" s="371"/>
      <c r="U634" s="371"/>
      <c r="V634" s="371"/>
      <c r="W634" s="371"/>
      <c r="X634" s="372"/>
      <c r="Y634" s="427"/>
      <c r="Z634" s="428"/>
      <c r="AA634" s="429"/>
    </row>
    <row r="635" spans="1:31" s="228" customFormat="1" ht="15" customHeight="1" x14ac:dyDescent="0.15">
      <c r="A635" s="250"/>
      <c r="B635" s="483"/>
      <c r="C635" s="262"/>
      <c r="D635" s="263" t="s">
        <v>563</v>
      </c>
      <c r="E635" s="373"/>
      <c r="F635" s="373"/>
      <c r="G635" s="373"/>
      <c r="H635" s="373"/>
      <c r="I635" s="373"/>
      <c r="J635" s="373"/>
      <c r="K635" s="373"/>
      <c r="L635" s="373"/>
      <c r="M635" s="373"/>
      <c r="N635" s="373"/>
      <c r="O635" s="373"/>
      <c r="P635" s="373"/>
      <c r="Q635" s="373"/>
      <c r="R635" s="373"/>
      <c r="S635" s="373"/>
      <c r="T635" s="373"/>
      <c r="U635" s="373"/>
      <c r="V635" s="373"/>
      <c r="W635" s="373"/>
      <c r="X635" s="374"/>
      <c r="Y635" s="430"/>
      <c r="Z635" s="431"/>
      <c r="AA635" s="432"/>
    </row>
    <row r="636" spans="1:31" s="228" customFormat="1" ht="30" customHeight="1" x14ac:dyDescent="0.15">
      <c r="A636" s="250"/>
      <c r="B636" s="483"/>
      <c r="C636" s="262"/>
      <c r="D636" s="375" t="s">
        <v>555</v>
      </c>
      <c r="E636" s="461" t="s">
        <v>559</v>
      </c>
      <c r="F636" s="462"/>
      <c r="G636" s="462"/>
      <c r="H636" s="462"/>
      <c r="I636" s="462"/>
      <c r="J636" s="462"/>
      <c r="K636" s="462"/>
      <c r="L636" s="462"/>
      <c r="M636" s="462"/>
      <c r="N636" s="462"/>
      <c r="O636" s="462"/>
      <c r="P636" s="462"/>
      <c r="Q636" s="462"/>
      <c r="R636" s="462"/>
      <c r="S636" s="462"/>
      <c r="T636" s="462"/>
      <c r="U636" s="462"/>
      <c r="V636" s="462"/>
      <c r="W636" s="463"/>
      <c r="X636" s="463"/>
      <c r="Y636" s="526"/>
      <c r="Z636" s="527"/>
      <c r="AA636" s="528"/>
    </row>
    <row r="637" spans="1:31" s="228" customFormat="1" ht="45" customHeight="1" x14ac:dyDescent="0.15">
      <c r="A637" s="250"/>
      <c r="B637" s="483"/>
      <c r="C637" s="262"/>
      <c r="D637" s="375" t="s">
        <v>556</v>
      </c>
      <c r="E637" s="461" t="s">
        <v>560</v>
      </c>
      <c r="F637" s="462"/>
      <c r="G637" s="462"/>
      <c r="H637" s="462"/>
      <c r="I637" s="462"/>
      <c r="J637" s="462"/>
      <c r="K637" s="462"/>
      <c r="L637" s="462"/>
      <c r="M637" s="462"/>
      <c r="N637" s="462"/>
      <c r="O637" s="462"/>
      <c r="P637" s="462"/>
      <c r="Q637" s="462"/>
      <c r="R637" s="462"/>
      <c r="S637" s="462"/>
      <c r="T637" s="462"/>
      <c r="U637" s="462"/>
      <c r="V637" s="462"/>
      <c r="W637" s="463"/>
      <c r="X637" s="463"/>
      <c r="Y637" s="529"/>
      <c r="Z637" s="530"/>
      <c r="AA637" s="531"/>
    </row>
    <row r="638" spans="1:31" s="228" customFormat="1" ht="30" customHeight="1" x14ac:dyDescent="0.15">
      <c r="A638" s="250"/>
      <c r="B638" s="483"/>
      <c r="C638" s="262"/>
      <c r="D638" s="375" t="s">
        <v>557</v>
      </c>
      <c r="E638" s="461" t="s">
        <v>561</v>
      </c>
      <c r="F638" s="462"/>
      <c r="G638" s="462"/>
      <c r="H638" s="462"/>
      <c r="I638" s="462"/>
      <c r="J638" s="462"/>
      <c r="K638" s="462"/>
      <c r="L638" s="462"/>
      <c r="M638" s="462"/>
      <c r="N638" s="462"/>
      <c r="O638" s="462"/>
      <c r="P638" s="462"/>
      <c r="Q638" s="462"/>
      <c r="R638" s="462"/>
      <c r="S638" s="462"/>
      <c r="T638" s="462"/>
      <c r="U638" s="462"/>
      <c r="V638" s="462"/>
      <c r="W638" s="463"/>
      <c r="X638" s="463"/>
      <c r="Y638" s="529"/>
      <c r="Z638" s="530"/>
      <c r="AA638" s="531"/>
    </row>
    <row r="639" spans="1:31" s="228" customFormat="1" ht="30" customHeight="1" x14ac:dyDescent="0.15">
      <c r="A639" s="250"/>
      <c r="B639" s="483"/>
      <c r="C639" s="266"/>
      <c r="D639" s="375" t="s">
        <v>558</v>
      </c>
      <c r="E639" s="461" t="s">
        <v>562</v>
      </c>
      <c r="F639" s="462"/>
      <c r="G639" s="462"/>
      <c r="H639" s="462"/>
      <c r="I639" s="462"/>
      <c r="J639" s="462"/>
      <c r="K639" s="462"/>
      <c r="L639" s="462"/>
      <c r="M639" s="462"/>
      <c r="N639" s="462"/>
      <c r="O639" s="462"/>
      <c r="P639" s="462"/>
      <c r="Q639" s="462"/>
      <c r="R639" s="462"/>
      <c r="S639" s="462"/>
      <c r="T639" s="462"/>
      <c r="U639" s="462"/>
      <c r="V639" s="462"/>
      <c r="W639" s="463"/>
      <c r="X639" s="463"/>
      <c r="Y639" s="532"/>
      <c r="Z639" s="533"/>
      <c r="AA639" s="534"/>
    </row>
    <row r="640" spans="1:31" s="228" customFormat="1" ht="12.75" customHeight="1" x14ac:dyDescent="0.15">
      <c r="A640" s="250"/>
      <c r="B640" s="247"/>
      <c r="C640" s="376"/>
      <c r="D640" s="376"/>
      <c r="E640" s="376"/>
      <c r="F640" s="376"/>
      <c r="G640" s="376"/>
      <c r="H640" s="376"/>
      <c r="I640" s="376"/>
      <c r="J640" s="376"/>
      <c r="K640" s="376"/>
      <c r="L640" s="376"/>
      <c r="M640" s="376"/>
      <c r="N640" s="376"/>
      <c r="O640" s="376"/>
      <c r="P640" s="376"/>
      <c r="Q640" s="376"/>
      <c r="R640" s="376"/>
      <c r="S640" s="376"/>
      <c r="T640" s="376"/>
      <c r="U640" s="376"/>
      <c r="V640" s="376"/>
      <c r="W640" s="376"/>
      <c r="X640" s="376"/>
      <c r="Y640" s="333"/>
      <c r="Z640" s="333"/>
      <c r="AA640" s="333"/>
    </row>
    <row r="641" spans="1:32" s="228" customFormat="1" ht="18.75" customHeight="1" x14ac:dyDescent="0.15">
      <c r="A641" s="250" t="s">
        <v>824</v>
      </c>
      <c r="B641" s="247"/>
      <c r="C641" s="376"/>
      <c r="D641" s="376"/>
      <c r="E641" s="376"/>
      <c r="F641" s="376"/>
      <c r="G641" s="376"/>
      <c r="H641" s="376"/>
      <c r="I641" s="376"/>
      <c r="J641" s="376"/>
      <c r="K641" s="376"/>
      <c r="L641" s="376"/>
      <c r="M641" s="376"/>
      <c r="N641" s="376"/>
      <c r="O641" s="376"/>
      <c r="P641" s="376"/>
      <c r="Q641" s="376"/>
      <c r="R641" s="376"/>
      <c r="S641" s="376"/>
      <c r="T641" s="376"/>
      <c r="U641" s="376"/>
      <c r="V641" s="376"/>
      <c r="W641" s="376"/>
      <c r="X641" s="376"/>
      <c r="Y641" s="333"/>
      <c r="Z641" s="333"/>
      <c r="AA641" s="333"/>
    </row>
    <row r="642" spans="1:32" s="228" customFormat="1" ht="37.5" customHeight="1" x14ac:dyDescent="0.15">
      <c r="A642" s="250"/>
      <c r="B642" s="419" t="s">
        <v>65</v>
      </c>
      <c r="C642" s="484" t="s">
        <v>893</v>
      </c>
      <c r="D642" s="485"/>
      <c r="E642" s="485"/>
      <c r="F642" s="485"/>
      <c r="G642" s="485"/>
      <c r="H642" s="485"/>
      <c r="I642" s="485"/>
      <c r="J642" s="485"/>
      <c r="K642" s="485"/>
      <c r="L642" s="485"/>
      <c r="M642" s="485"/>
      <c r="N642" s="485"/>
      <c r="O642" s="485"/>
      <c r="P642" s="485"/>
      <c r="Q642" s="485"/>
      <c r="R642" s="485"/>
      <c r="S642" s="485"/>
      <c r="T642" s="485"/>
      <c r="U642" s="485"/>
      <c r="V642" s="485"/>
      <c r="W642" s="485"/>
      <c r="X642" s="486"/>
      <c r="Y642" s="427"/>
      <c r="Z642" s="428"/>
      <c r="AA642" s="429"/>
    </row>
    <row r="643" spans="1:32" s="228" customFormat="1" ht="37.5" customHeight="1" x14ac:dyDescent="0.15">
      <c r="A643" s="250"/>
      <c r="B643" s="420"/>
      <c r="C643" s="487"/>
      <c r="D643" s="488"/>
      <c r="E643" s="488"/>
      <c r="F643" s="488"/>
      <c r="G643" s="488"/>
      <c r="H643" s="488"/>
      <c r="I643" s="488"/>
      <c r="J643" s="488"/>
      <c r="K643" s="488"/>
      <c r="L643" s="488"/>
      <c r="M643" s="488"/>
      <c r="N643" s="488"/>
      <c r="O643" s="488"/>
      <c r="P643" s="488"/>
      <c r="Q643" s="488"/>
      <c r="R643" s="488"/>
      <c r="S643" s="488"/>
      <c r="T643" s="488"/>
      <c r="U643" s="488"/>
      <c r="V643" s="488"/>
      <c r="W643" s="488"/>
      <c r="X643" s="489"/>
      <c r="Y643" s="430"/>
      <c r="Z643" s="431"/>
      <c r="AA643" s="432"/>
    </row>
    <row r="644" spans="1:32" s="228" customFormat="1" ht="35.25" customHeight="1" x14ac:dyDescent="0.15">
      <c r="A644" s="250"/>
      <c r="B644" s="419" t="s">
        <v>67</v>
      </c>
      <c r="C644" s="484" t="s">
        <v>894</v>
      </c>
      <c r="D644" s="485"/>
      <c r="E644" s="485"/>
      <c r="F644" s="485"/>
      <c r="G644" s="485"/>
      <c r="H644" s="485"/>
      <c r="I644" s="485"/>
      <c r="J644" s="485"/>
      <c r="K644" s="485"/>
      <c r="L644" s="485"/>
      <c r="M644" s="485"/>
      <c r="N644" s="485"/>
      <c r="O644" s="485"/>
      <c r="P644" s="485"/>
      <c r="Q644" s="485"/>
      <c r="R644" s="485"/>
      <c r="S644" s="485"/>
      <c r="T644" s="485"/>
      <c r="U644" s="485"/>
      <c r="V644" s="485"/>
      <c r="W644" s="485"/>
      <c r="X644" s="486"/>
      <c r="Y644" s="427"/>
      <c r="Z644" s="428"/>
      <c r="AA644" s="429"/>
    </row>
    <row r="645" spans="1:32" s="228" customFormat="1" ht="33.75" customHeight="1" x14ac:dyDescent="0.15">
      <c r="A645" s="250"/>
      <c r="B645" s="420"/>
      <c r="C645" s="487"/>
      <c r="D645" s="488"/>
      <c r="E645" s="488"/>
      <c r="F645" s="488"/>
      <c r="G645" s="488"/>
      <c r="H645" s="488"/>
      <c r="I645" s="488"/>
      <c r="J645" s="488"/>
      <c r="K645" s="488"/>
      <c r="L645" s="488"/>
      <c r="M645" s="488"/>
      <c r="N645" s="488"/>
      <c r="O645" s="488"/>
      <c r="P645" s="488"/>
      <c r="Q645" s="488"/>
      <c r="R645" s="488"/>
      <c r="S645" s="488"/>
      <c r="T645" s="488"/>
      <c r="U645" s="488"/>
      <c r="V645" s="488"/>
      <c r="W645" s="488"/>
      <c r="X645" s="489"/>
      <c r="Y645" s="430"/>
      <c r="Z645" s="431"/>
      <c r="AA645" s="432"/>
    </row>
    <row r="646" spans="1:32" s="228" customFormat="1" ht="22.5" customHeight="1" x14ac:dyDescent="0.15">
      <c r="A646" s="250"/>
      <c r="B646" s="419" t="s">
        <v>186</v>
      </c>
      <c r="C646" s="484" t="s">
        <v>307</v>
      </c>
      <c r="D646" s="485"/>
      <c r="E646" s="485"/>
      <c r="F646" s="485"/>
      <c r="G646" s="485"/>
      <c r="H646" s="485"/>
      <c r="I646" s="485"/>
      <c r="J646" s="485"/>
      <c r="K646" s="485"/>
      <c r="L646" s="485"/>
      <c r="M646" s="485"/>
      <c r="N646" s="485"/>
      <c r="O646" s="485"/>
      <c r="P646" s="485"/>
      <c r="Q646" s="485"/>
      <c r="R646" s="485"/>
      <c r="S646" s="485"/>
      <c r="T646" s="485"/>
      <c r="U646" s="485"/>
      <c r="V646" s="485"/>
      <c r="W646" s="485"/>
      <c r="X646" s="486"/>
      <c r="Y646" s="427"/>
      <c r="Z646" s="428"/>
      <c r="AA646" s="429"/>
    </row>
    <row r="647" spans="1:32" s="228" customFormat="1" ht="22.5" customHeight="1" x14ac:dyDescent="0.15">
      <c r="A647" s="250"/>
      <c r="B647" s="420"/>
      <c r="C647" s="487"/>
      <c r="D647" s="488"/>
      <c r="E647" s="488"/>
      <c r="F647" s="488"/>
      <c r="G647" s="488"/>
      <c r="H647" s="488"/>
      <c r="I647" s="488"/>
      <c r="J647" s="488"/>
      <c r="K647" s="488"/>
      <c r="L647" s="488"/>
      <c r="M647" s="488"/>
      <c r="N647" s="488"/>
      <c r="O647" s="488"/>
      <c r="P647" s="488"/>
      <c r="Q647" s="488"/>
      <c r="R647" s="488"/>
      <c r="S647" s="488"/>
      <c r="T647" s="488"/>
      <c r="U647" s="488"/>
      <c r="V647" s="488"/>
      <c r="W647" s="488"/>
      <c r="X647" s="489"/>
      <c r="Y647" s="430"/>
      <c r="Z647" s="431"/>
      <c r="AA647" s="432"/>
    </row>
    <row r="648" spans="1:32" s="228" customFormat="1" ht="37.5" customHeight="1" x14ac:dyDescent="0.15">
      <c r="A648" s="250"/>
      <c r="B648" s="419" t="s">
        <v>187</v>
      </c>
      <c r="C648" s="484" t="s">
        <v>895</v>
      </c>
      <c r="D648" s="485"/>
      <c r="E648" s="485"/>
      <c r="F648" s="485"/>
      <c r="G648" s="485"/>
      <c r="H648" s="485"/>
      <c r="I648" s="485"/>
      <c r="J648" s="485"/>
      <c r="K648" s="485"/>
      <c r="L648" s="485"/>
      <c r="M648" s="485"/>
      <c r="N648" s="485"/>
      <c r="O648" s="485"/>
      <c r="P648" s="485"/>
      <c r="Q648" s="485"/>
      <c r="R648" s="485"/>
      <c r="S648" s="485"/>
      <c r="T648" s="485"/>
      <c r="U648" s="485"/>
      <c r="V648" s="485"/>
      <c r="W648" s="485"/>
      <c r="X648" s="486"/>
      <c r="Y648" s="427"/>
      <c r="Z648" s="428"/>
      <c r="AA648" s="429"/>
    </row>
    <row r="649" spans="1:32" s="228" customFormat="1" ht="37.5" customHeight="1" x14ac:dyDescent="0.15">
      <c r="A649" s="250"/>
      <c r="B649" s="420"/>
      <c r="C649" s="487"/>
      <c r="D649" s="488"/>
      <c r="E649" s="488"/>
      <c r="F649" s="488"/>
      <c r="G649" s="488"/>
      <c r="H649" s="488"/>
      <c r="I649" s="488"/>
      <c r="J649" s="488"/>
      <c r="K649" s="488"/>
      <c r="L649" s="488"/>
      <c r="M649" s="488"/>
      <c r="N649" s="488"/>
      <c r="O649" s="488"/>
      <c r="P649" s="488"/>
      <c r="Q649" s="488"/>
      <c r="R649" s="488"/>
      <c r="S649" s="488"/>
      <c r="T649" s="488"/>
      <c r="U649" s="488"/>
      <c r="V649" s="488"/>
      <c r="W649" s="488"/>
      <c r="X649" s="489"/>
      <c r="Y649" s="430"/>
      <c r="Z649" s="431"/>
      <c r="AA649" s="432"/>
    </row>
    <row r="650" spans="1:32" s="228" customFormat="1" ht="15" customHeight="1" x14ac:dyDescent="0.15">
      <c r="A650" s="250"/>
      <c r="B650" s="419" t="s">
        <v>188</v>
      </c>
      <c r="C650" s="484" t="s">
        <v>896</v>
      </c>
      <c r="D650" s="485"/>
      <c r="E650" s="485"/>
      <c r="F650" s="485"/>
      <c r="G650" s="485"/>
      <c r="H650" s="485"/>
      <c r="I650" s="485"/>
      <c r="J650" s="485"/>
      <c r="K650" s="485"/>
      <c r="L650" s="485"/>
      <c r="M650" s="485"/>
      <c r="N650" s="485"/>
      <c r="O650" s="485"/>
      <c r="P650" s="485"/>
      <c r="Q650" s="485"/>
      <c r="R650" s="485"/>
      <c r="S650" s="485"/>
      <c r="T650" s="485"/>
      <c r="U650" s="485"/>
      <c r="V650" s="485"/>
      <c r="W650" s="485"/>
      <c r="X650" s="486"/>
      <c r="Y650" s="427"/>
      <c r="Z650" s="428"/>
      <c r="AA650" s="429"/>
    </row>
    <row r="651" spans="1:32" s="228" customFormat="1" ht="15" customHeight="1" x14ac:dyDescent="0.15">
      <c r="A651" s="250"/>
      <c r="B651" s="420"/>
      <c r="C651" s="487"/>
      <c r="D651" s="488"/>
      <c r="E651" s="488"/>
      <c r="F651" s="488"/>
      <c r="G651" s="488"/>
      <c r="H651" s="488"/>
      <c r="I651" s="488"/>
      <c r="J651" s="488"/>
      <c r="K651" s="488"/>
      <c r="L651" s="488"/>
      <c r="M651" s="488"/>
      <c r="N651" s="488"/>
      <c r="O651" s="488"/>
      <c r="P651" s="488"/>
      <c r="Q651" s="488"/>
      <c r="R651" s="488"/>
      <c r="S651" s="488"/>
      <c r="T651" s="488"/>
      <c r="U651" s="488"/>
      <c r="V651" s="488"/>
      <c r="W651" s="488"/>
      <c r="X651" s="489"/>
      <c r="Y651" s="430"/>
      <c r="Z651" s="431"/>
      <c r="AA651" s="432"/>
    </row>
    <row r="652" spans="1:32" s="228" customFormat="1" ht="22.5" customHeight="1" x14ac:dyDescent="0.15">
      <c r="A652" s="250"/>
      <c r="B652" s="419" t="s">
        <v>808</v>
      </c>
      <c r="C652" s="484" t="s">
        <v>897</v>
      </c>
      <c r="D652" s="485"/>
      <c r="E652" s="485"/>
      <c r="F652" s="485"/>
      <c r="G652" s="485"/>
      <c r="H652" s="485"/>
      <c r="I652" s="485"/>
      <c r="J652" s="485"/>
      <c r="K652" s="485"/>
      <c r="L652" s="485"/>
      <c r="M652" s="485"/>
      <c r="N652" s="485"/>
      <c r="O652" s="485"/>
      <c r="P652" s="485"/>
      <c r="Q652" s="485"/>
      <c r="R652" s="485"/>
      <c r="S652" s="485"/>
      <c r="T652" s="485"/>
      <c r="U652" s="485"/>
      <c r="V652" s="485"/>
      <c r="W652" s="485"/>
      <c r="X652" s="486"/>
      <c r="Y652" s="427"/>
      <c r="Z652" s="428"/>
      <c r="AA652" s="429"/>
    </row>
    <row r="653" spans="1:32" s="228" customFormat="1" ht="22.5" customHeight="1" x14ac:dyDescent="0.15">
      <c r="A653" s="250"/>
      <c r="B653" s="420"/>
      <c r="C653" s="487"/>
      <c r="D653" s="488"/>
      <c r="E653" s="488"/>
      <c r="F653" s="488"/>
      <c r="G653" s="488"/>
      <c r="H653" s="488"/>
      <c r="I653" s="488"/>
      <c r="J653" s="488"/>
      <c r="K653" s="488"/>
      <c r="L653" s="488"/>
      <c r="M653" s="488"/>
      <c r="N653" s="488"/>
      <c r="O653" s="488"/>
      <c r="P653" s="488"/>
      <c r="Q653" s="488"/>
      <c r="R653" s="488"/>
      <c r="S653" s="488"/>
      <c r="T653" s="488"/>
      <c r="U653" s="488"/>
      <c r="V653" s="488"/>
      <c r="W653" s="488"/>
      <c r="X653" s="489"/>
      <c r="Y653" s="430"/>
      <c r="Z653" s="431"/>
      <c r="AA653" s="432"/>
    </row>
    <row r="654" spans="1:32" s="228" customFormat="1" ht="22.5" customHeight="1" x14ac:dyDescent="0.15">
      <c r="A654" s="250"/>
      <c r="B654" s="419" t="s">
        <v>810</v>
      </c>
      <c r="C654" s="484" t="s">
        <v>308</v>
      </c>
      <c r="D654" s="485"/>
      <c r="E654" s="485"/>
      <c r="F654" s="485"/>
      <c r="G654" s="485"/>
      <c r="H654" s="485"/>
      <c r="I654" s="485"/>
      <c r="J654" s="485"/>
      <c r="K654" s="485"/>
      <c r="L654" s="485"/>
      <c r="M654" s="485"/>
      <c r="N654" s="485"/>
      <c r="O654" s="485"/>
      <c r="P654" s="485"/>
      <c r="Q654" s="485"/>
      <c r="R654" s="485"/>
      <c r="S654" s="485"/>
      <c r="T654" s="485"/>
      <c r="U654" s="485"/>
      <c r="V654" s="485"/>
      <c r="W654" s="485"/>
      <c r="X654" s="486"/>
      <c r="Y654" s="427"/>
      <c r="Z654" s="428"/>
      <c r="AA654" s="429"/>
    </row>
    <row r="655" spans="1:32" s="228" customFormat="1" ht="22.5" customHeight="1" x14ac:dyDescent="0.15">
      <c r="A655" s="250"/>
      <c r="B655" s="420"/>
      <c r="C655" s="487"/>
      <c r="D655" s="488"/>
      <c r="E655" s="488"/>
      <c r="F655" s="488"/>
      <c r="G655" s="488"/>
      <c r="H655" s="488"/>
      <c r="I655" s="488"/>
      <c r="J655" s="488"/>
      <c r="K655" s="488"/>
      <c r="L655" s="488"/>
      <c r="M655" s="488"/>
      <c r="N655" s="488"/>
      <c r="O655" s="488"/>
      <c r="P655" s="488"/>
      <c r="Q655" s="488"/>
      <c r="R655" s="488"/>
      <c r="S655" s="488"/>
      <c r="T655" s="488"/>
      <c r="U655" s="488"/>
      <c r="V655" s="488"/>
      <c r="W655" s="488"/>
      <c r="X655" s="489"/>
      <c r="Y655" s="430"/>
      <c r="Z655" s="431"/>
      <c r="AA655" s="432"/>
    </row>
    <row r="656" spans="1:32" s="230" customFormat="1" ht="12.95" customHeight="1" x14ac:dyDescent="0.15">
      <c r="A656" s="320"/>
      <c r="B656" s="377"/>
      <c r="C656" s="377"/>
      <c r="D656" s="378"/>
      <c r="E656" s="378"/>
      <c r="F656" s="378"/>
      <c r="G656" s="378"/>
      <c r="H656" s="378"/>
      <c r="I656" s="378"/>
      <c r="J656" s="378"/>
      <c r="K656" s="378"/>
      <c r="L656" s="378"/>
      <c r="M656" s="378"/>
      <c r="N656" s="378"/>
      <c r="O656" s="378"/>
      <c r="P656" s="378"/>
      <c r="Q656" s="378"/>
      <c r="R656" s="378"/>
      <c r="S656" s="378"/>
      <c r="T656" s="378"/>
      <c r="U656" s="378"/>
      <c r="V656" s="378"/>
      <c r="W656" s="378"/>
      <c r="X656" s="378"/>
      <c r="Y656" s="378"/>
      <c r="Z656" s="378"/>
      <c r="AA656" s="378"/>
      <c r="AC656" s="231"/>
      <c r="AD656" s="231"/>
      <c r="AE656" s="231"/>
      <c r="AF656" s="232"/>
    </row>
    <row r="657" spans="1:32" ht="18" customHeight="1" x14ac:dyDescent="0.15">
      <c r="A657" s="250" t="s">
        <v>825</v>
      </c>
      <c r="B657" s="250"/>
      <c r="C657" s="277"/>
      <c r="D657" s="277"/>
      <c r="E657" s="277"/>
      <c r="F657" s="277"/>
      <c r="G657" s="277"/>
      <c r="H657" s="277"/>
      <c r="I657" s="277"/>
      <c r="J657" s="238"/>
      <c r="K657" s="238"/>
      <c r="L657" s="238"/>
      <c r="M657" s="238"/>
      <c r="N657" s="238"/>
      <c r="O657" s="238"/>
      <c r="P657" s="238"/>
      <c r="Q657" s="238"/>
      <c r="R657" s="346"/>
      <c r="S657" s="346"/>
      <c r="T657" s="346"/>
      <c r="U657" s="346"/>
      <c r="V657" s="346"/>
      <c r="W657" s="346"/>
      <c r="X657" s="346"/>
      <c r="Y657" s="346"/>
      <c r="Z657" s="346"/>
      <c r="AA657" s="346"/>
    </row>
    <row r="658" spans="1:32" s="228" customFormat="1" ht="22.5" customHeight="1" x14ac:dyDescent="0.15">
      <c r="A658" s="250"/>
      <c r="B658" s="419" t="s">
        <v>65</v>
      </c>
      <c r="C658" s="519" t="s">
        <v>898</v>
      </c>
      <c r="D658" s="520"/>
      <c r="E658" s="520"/>
      <c r="F658" s="520"/>
      <c r="G658" s="520"/>
      <c r="H658" s="520"/>
      <c r="I658" s="520"/>
      <c r="J658" s="520"/>
      <c r="K658" s="520"/>
      <c r="L658" s="520"/>
      <c r="M658" s="520"/>
      <c r="N658" s="520"/>
      <c r="O658" s="520"/>
      <c r="P658" s="520"/>
      <c r="Q658" s="520"/>
      <c r="R658" s="520"/>
      <c r="S658" s="520"/>
      <c r="T658" s="520"/>
      <c r="U658" s="520"/>
      <c r="V658" s="520"/>
      <c r="W658" s="520"/>
      <c r="X658" s="521"/>
      <c r="Y658" s="427"/>
      <c r="Z658" s="428"/>
      <c r="AA658" s="429"/>
    </row>
    <row r="659" spans="1:32" s="228" customFormat="1" ht="22.5" customHeight="1" x14ac:dyDescent="0.15">
      <c r="A659" s="250"/>
      <c r="B659" s="420"/>
      <c r="C659" s="522"/>
      <c r="D659" s="523"/>
      <c r="E659" s="523"/>
      <c r="F659" s="523"/>
      <c r="G659" s="523"/>
      <c r="H659" s="523"/>
      <c r="I659" s="523"/>
      <c r="J659" s="523"/>
      <c r="K659" s="523"/>
      <c r="L659" s="523"/>
      <c r="M659" s="523"/>
      <c r="N659" s="523"/>
      <c r="O659" s="523"/>
      <c r="P659" s="523"/>
      <c r="Q659" s="523"/>
      <c r="R659" s="523"/>
      <c r="S659" s="523"/>
      <c r="T659" s="523"/>
      <c r="U659" s="523"/>
      <c r="V659" s="523"/>
      <c r="W659" s="523"/>
      <c r="X659" s="524"/>
      <c r="Y659" s="430"/>
      <c r="Z659" s="431"/>
      <c r="AA659" s="432"/>
    </row>
    <row r="660" spans="1:32" s="228" customFormat="1" ht="29.25" customHeight="1" x14ac:dyDescent="0.15">
      <c r="A660" s="250"/>
      <c r="B660" s="419" t="s">
        <v>67</v>
      </c>
      <c r="C660" s="519" t="s">
        <v>564</v>
      </c>
      <c r="D660" s="520"/>
      <c r="E660" s="520"/>
      <c r="F660" s="520"/>
      <c r="G660" s="520"/>
      <c r="H660" s="520"/>
      <c r="I660" s="520"/>
      <c r="J660" s="520"/>
      <c r="K660" s="520"/>
      <c r="L660" s="520"/>
      <c r="M660" s="520"/>
      <c r="N660" s="520"/>
      <c r="O660" s="520"/>
      <c r="P660" s="520"/>
      <c r="Q660" s="520"/>
      <c r="R660" s="520"/>
      <c r="S660" s="520"/>
      <c r="T660" s="520"/>
      <c r="U660" s="520"/>
      <c r="V660" s="520"/>
      <c r="W660" s="520"/>
      <c r="X660" s="521"/>
      <c r="Y660" s="427"/>
      <c r="Z660" s="428"/>
      <c r="AA660" s="429"/>
    </row>
    <row r="661" spans="1:32" s="228" customFormat="1" ht="29.25" customHeight="1" x14ac:dyDescent="0.15">
      <c r="A661" s="250"/>
      <c r="B661" s="420"/>
      <c r="C661" s="522"/>
      <c r="D661" s="523"/>
      <c r="E661" s="523"/>
      <c r="F661" s="523"/>
      <c r="G661" s="523"/>
      <c r="H661" s="523"/>
      <c r="I661" s="523"/>
      <c r="J661" s="523"/>
      <c r="K661" s="523"/>
      <c r="L661" s="523"/>
      <c r="M661" s="523"/>
      <c r="N661" s="523"/>
      <c r="O661" s="523"/>
      <c r="P661" s="523"/>
      <c r="Q661" s="523"/>
      <c r="R661" s="523"/>
      <c r="S661" s="523"/>
      <c r="T661" s="523"/>
      <c r="U661" s="523"/>
      <c r="V661" s="523"/>
      <c r="W661" s="523"/>
      <c r="X661" s="524"/>
      <c r="Y661" s="430"/>
      <c r="Z661" s="431"/>
      <c r="AA661" s="432"/>
    </row>
    <row r="662" spans="1:32" s="228" customFormat="1" ht="15" customHeight="1" x14ac:dyDescent="0.15">
      <c r="A662" s="250"/>
      <c r="B662" s="419" t="s">
        <v>186</v>
      </c>
      <c r="C662" s="519" t="s">
        <v>565</v>
      </c>
      <c r="D662" s="520"/>
      <c r="E662" s="520"/>
      <c r="F662" s="520"/>
      <c r="G662" s="520"/>
      <c r="H662" s="520"/>
      <c r="I662" s="520"/>
      <c r="J662" s="520"/>
      <c r="K662" s="520"/>
      <c r="L662" s="520"/>
      <c r="M662" s="520"/>
      <c r="N662" s="520"/>
      <c r="O662" s="520"/>
      <c r="P662" s="520"/>
      <c r="Q662" s="520"/>
      <c r="R662" s="520"/>
      <c r="S662" s="520"/>
      <c r="T662" s="520"/>
      <c r="U662" s="520"/>
      <c r="V662" s="520"/>
      <c r="W662" s="520"/>
      <c r="X662" s="521"/>
      <c r="Y662" s="427"/>
      <c r="Z662" s="428"/>
      <c r="AA662" s="429"/>
    </row>
    <row r="663" spans="1:32" s="228" customFormat="1" ht="15" customHeight="1" x14ac:dyDescent="0.15">
      <c r="A663" s="250"/>
      <c r="B663" s="420"/>
      <c r="C663" s="522"/>
      <c r="D663" s="523"/>
      <c r="E663" s="523"/>
      <c r="F663" s="523"/>
      <c r="G663" s="523"/>
      <c r="H663" s="523"/>
      <c r="I663" s="523"/>
      <c r="J663" s="523"/>
      <c r="K663" s="523"/>
      <c r="L663" s="523"/>
      <c r="M663" s="523"/>
      <c r="N663" s="523"/>
      <c r="O663" s="523"/>
      <c r="P663" s="523"/>
      <c r="Q663" s="523"/>
      <c r="R663" s="523"/>
      <c r="S663" s="523"/>
      <c r="T663" s="523"/>
      <c r="U663" s="523"/>
      <c r="V663" s="523"/>
      <c r="W663" s="523"/>
      <c r="X663" s="524"/>
      <c r="Y663" s="430"/>
      <c r="Z663" s="431"/>
      <c r="AA663" s="432"/>
    </row>
    <row r="664" spans="1:32" s="230" customFormat="1" ht="12.95" customHeight="1" x14ac:dyDescent="0.15">
      <c r="A664" s="320"/>
      <c r="B664" s="377"/>
      <c r="C664" s="377"/>
      <c r="D664" s="378"/>
      <c r="E664" s="378"/>
      <c r="F664" s="378"/>
      <c r="G664" s="378"/>
      <c r="H664" s="378"/>
      <c r="I664" s="378"/>
      <c r="J664" s="378"/>
      <c r="K664" s="378"/>
      <c r="L664" s="378"/>
      <c r="M664" s="378"/>
      <c r="N664" s="378"/>
      <c r="O664" s="378"/>
      <c r="P664" s="378"/>
      <c r="Q664" s="378"/>
      <c r="R664" s="378"/>
      <c r="S664" s="378"/>
      <c r="T664" s="378"/>
      <c r="U664" s="378"/>
      <c r="V664" s="378"/>
      <c r="W664" s="378"/>
      <c r="X664" s="378"/>
      <c r="Y664" s="378"/>
      <c r="Z664" s="378"/>
      <c r="AA664" s="378"/>
      <c r="AC664" s="231"/>
      <c r="AD664" s="231"/>
      <c r="AE664" s="231"/>
      <c r="AF664" s="232"/>
    </row>
    <row r="665" spans="1:32" ht="18" customHeight="1" x14ac:dyDescent="0.15">
      <c r="A665" s="250" t="s">
        <v>826</v>
      </c>
      <c r="B665" s="250"/>
      <c r="C665" s="277"/>
      <c r="D665" s="277"/>
      <c r="E665" s="277"/>
      <c r="F665" s="277"/>
      <c r="G665" s="277"/>
      <c r="H665" s="277"/>
      <c r="I665" s="277"/>
      <c r="J665" s="238"/>
      <c r="K665" s="238"/>
      <c r="L665" s="238"/>
      <c r="M665" s="238"/>
      <c r="N665" s="238"/>
      <c r="O665" s="238"/>
      <c r="P665" s="238"/>
      <c r="Q665" s="238"/>
      <c r="R665" s="346"/>
      <c r="S665" s="346"/>
      <c r="T665" s="346"/>
      <c r="U665" s="346"/>
      <c r="V665" s="346"/>
      <c r="W665" s="346"/>
      <c r="X665" s="346"/>
      <c r="Y665" s="346"/>
      <c r="Z665" s="346"/>
      <c r="AA665" s="346"/>
    </row>
    <row r="666" spans="1:32" s="226" customFormat="1" ht="21" customHeight="1" x14ac:dyDescent="0.25">
      <c r="A666" s="379"/>
      <c r="B666" s="250" t="s">
        <v>317</v>
      </c>
      <c r="C666" s="354"/>
      <c r="D666" s="354"/>
      <c r="E666" s="354"/>
      <c r="F666" s="277"/>
      <c r="G666" s="354"/>
      <c r="H666" s="354"/>
      <c r="I666" s="354"/>
      <c r="J666" s="355"/>
      <c r="K666" s="355"/>
      <c r="L666" s="355"/>
      <c r="M666" s="355"/>
      <c r="N666" s="355"/>
      <c r="O666" s="355"/>
      <c r="P666" s="355"/>
      <c r="Q666" s="355"/>
      <c r="R666" s="380"/>
      <c r="S666" s="381"/>
      <c r="T666" s="381"/>
      <c r="U666" s="381"/>
      <c r="V666" s="381"/>
      <c r="W666" s="381"/>
      <c r="X666" s="381"/>
      <c r="Y666" s="382"/>
      <c r="Z666" s="382"/>
      <c r="AA666" s="382"/>
    </row>
    <row r="667" spans="1:32" s="226" customFormat="1" ht="21" customHeight="1" x14ac:dyDescent="0.15">
      <c r="A667" s="352"/>
      <c r="B667" s="440" t="s">
        <v>11</v>
      </c>
      <c r="C667" s="475" t="s">
        <v>311</v>
      </c>
      <c r="D667" s="475"/>
      <c r="E667" s="475"/>
      <c r="F667" s="475"/>
      <c r="G667" s="475"/>
      <c r="H667" s="475"/>
      <c r="I667" s="475"/>
      <c r="J667" s="475"/>
      <c r="K667" s="475"/>
      <c r="L667" s="475"/>
      <c r="M667" s="475"/>
      <c r="N667" s="475"/>
      <c r="O667" s="475"/>
      <c r="P667" s="475"/>
      <c r="Q667" s="475"/>
      <c r="R667" s="475"/>
      <c r="S667" s="475"/>
      <c r="T667" s="475"/>
      <c r="U667" s="475"/>
      <c r="V667" s="475"/>
      <c r="W667" s="475"/>
      <c r="X667" s="475"/>
      <c r="Y667" s="721"/>
      <c r="Z667" s="721"/>
      <c r="AA667" s="722"/>
    </row>
    <row r="668" spans="1:32" ht="16.5" customHeight="1" x14ac:dyDescent="0.15">
      <c r="A668" s="277"/>
      <c r="B668" s="441"/>
      <c r="C668" s="383" t="s">
        <v>190</v>
      </c>
      <c r="D668" s="494" t="s">
        <v>313</v>
      </c>
      <c r="E668" s="494"/>
      <c r="F668" s="494"/>
      <c r="G668" s="494"/>
      <c r="H668" s="494"/>
      <c r="I668" s="494"/>
      <c r="J668" s="494"/>
      <c r="K668" s="494"/>
      <c r="L668" s="494"/>
      <c r="M668" s="494"/>
      <c r="N668" s="494"/>
      <c r="O668" s="494"/>
      <c r="P668" s="494"/>
      <c r="Q668" s="494"/>
      <c r="R668" s="494"/>
      <c r="S668" s="494"/>
      <c r="T668" s="494"/>
      <c r="U668" s="494"/>
      <c r="V668" s="494"/>
      <c r="W668" s="494"/>
      <c r="X668" s="495"/>
      <c r="Y668" s="452"/>
      <c r="Z668" s="453"/>
      <c r="AA668" s="454"/>
    </row>
    <row r="669" spans="1:32" ht="16.5" customHeight="1" x14ac:dyDescent="0.15">
      <c r="A669" s="277"/>
      <c r="B669" s="441"/>
      <c r="C669" s="278"/>
      <c r="D669" s="494"/>
      <c r="E669" s="494"/>
      <c r="F669" s="494"/>
      <c r="G669" s="494"/>
      <c r="H669" s="494"/>
      <c r="I669" s="494"/>
      <c r="J669" s="494"/>
      <c r="K669" s="494"/>
      <c r="L669" s="494"/>
      <c r="M669" s="494"/>
      <c r="N669" s="494"/>
      <c r="O669" s="494"/>
      <c r="P669" s="494"/>
      <c r="Q669" s="494"/>
      <c r="R669" s="494"/>
      <c r="S669" s="494"/>
      <c r="T669" s="494"/>
      <c r="U669" s="494"/>
      <c r="V669" s="494"/>
      <c r="W669" s="494"/>
      <c r="X669" s="495"/>
      <c r="Y669" s="455"/>
      <c r="Z669" s="456"/>
      <c r="AA669" s="457"/>
    </row>
    <row r="670" spans="1:32" s="233" customFormat="1" ht="17.25" customHeight="1" x14ac:dyDescent="0.15">
      <c r="A670" s="384"/>
      <c r="B670" s="441"/>
      <c r="C670" s="472" t="s">
        <v>312</v>
      </c>
      <c r="D670" s="472"/>
      <c r="E670" s="472"/>
      <c r="F670" s="472"/>
      <c r="G670" s="472"/>
      <c r="H670" s="472"/>
      <c r="I670" s="472"/>
      <c r="J670" s="472"/>
      <c r="K670" s="472"/>
      <c r="L670" s="472"/>
      <c r="M670" s="472"/>
      <c r="N670" s="472"/>
      <c r="O670" s="472"/>
      <c r="P670" s="472"/>
      <c r="Q670" s="472"/>
      <c r="R670" s="472"/>
      <c r="S670" s="472"/>
      <c r="T670" s="472"/>
      <c r="U670" s="472"/>
      <c r="V670" s="472"/>
      <c r="W670" s="472"/>
      <c r="X670" s="473"/>
      <c r="Y670" s="455"/>
      <c r="Z670" s="456"/>
      <c r="AA670" s="457"/>
    </row>
    <row r="671" spans="1:32" s="234" customFormat="1" ht="15" customHeight="1" x14ac:dyDescent="0.15">
      <c r="A671" s="250"/>
      <c r="B671" s="441"/>
      <c r="C671" s="385"/>
      <c r="D671" s="386" t="s">
        <v>871</v>
      </c>
      <c r="E671" s="386"/>
      <c r="F671" s="386"/>
      <c r="G671" s="386"/>
      <c r="H671" s="386"/>
      <c r="I671" s="386"/>
      <c r="J671" s="386"/>
      <c r="K671" s="386"/>
      <c r="L671" s="386"/>
      <c r="M671" s="386"/>
      <c r="N671" s="386"/>
      <c r="O671" s="386"/>
      <c r="P671" s="386"/>
      <c r="Q671" s="386"/>
      <c r="R671" s="386"/>
      <c r="S671" s="386"/>
      <c r="T671" s="386"/>
      <c r="U671" s="386"/>
      <c r="V671" s="386"/>
      <c r="W671" s="386"/>
      <c r="X671" s="386"/>
      <c r="Y671" s="455"/>
      <c r="Z671" s="456"/>
      <c r="AA671" s="457"/>
    </row>
    <row r="672" spans="1:32" s="228" customFormat="1" ht="6" customHeight="1" x14ac:dyDescent="0.15">
      <c r="A672" s="250"/>
      <c r="B672" s="441"/>
      <c r="C672" s="387"/>
      <c r="D672" s="387"/>
      <c r="E672" s="387"/>
      <c r="F672" s="387"/>
      <c r="G672" s="387"/>
      <c r="H672" s="387"/>
      <c r="I672" s="387"/>
      <c r="J672" s="387"/>
      <c r="K672" s="387"/>
      <c r="L672" s="387"/>
      <c r="M672" s="387"/>
      <c r="N672" s="387"/>
      <c r="O672" s="387"/>
      <c r="P672" s="387"/>
      <c r="Q672" s="387"/>
      <c r="R672" s="387"/>
      <c r="S672" s="387"/>
      <c r="T672" s="387"/>
      <c r="U672" s="387"/>
      <c r="V672" s="387"/>
      <c r="W672" s="387"/>
      <c r="X672" s="387"/>
      <c r="Y672" s="458"/>
      <c r="Z672" s="459"/>
      <c r="AA672" s="460"/>
    </row>
    <row r="673" spans="1:27" s="228" customFormat="1" ht="16.5" customHeight="1" x14ac:dyDescent="0.15">
      <c r="A673" s="250"/>
      <c r="B673" s="441"/>
      <c r="C673" s="388" t="s">
        <v>316</v>
      </c>
      <c r="D673" s="494" t="s">
        <v>314</v>
      </c>
      <c r="E673" s="494"/>
      <c r="F673" s="494"/>
      <c r="G673" s="494"/>
      <c r="H673" s="494"/>
      <c r="I673" s="494"/>
      <c r="J673" s="494"/>
      <c r="K673" s="494"/>
      <c r="L673" s="494"/>
      <c r="M673" s="494"/>
      <c r="N673" s="494"/>
      <c r="O673" s="494"/>
      <c r="P673" s="494"/>
      <c r="Q673" s="494"/>
      <c r="R673" s="494"/>
      <c r="S673" s="494"/>
      <c r="T673" s="494"/>
      <c r="U673" s="494"/>
      <c r="V673" s="494"/>
      <c r="W673" s="494"/>
      <c r="X673" s="494"/>
      <c r="Y673" s="452"/>
      <c r="Z673" s="453"/>
      <c r="AA673" s="454"/>
    </row>
    <row r="674" spans="1:27" s="228" customFormat="1" ht="16.5" customHeight="1" x14ac:dyDescent="0.15">
      <c r="A674" s="250"/>
      <c r="B674" s="441"/>
      <c r="C674" s="387"/>
      <c r="D674" s="494"/>
      <c r="E674" s="494"/>
      <c r="F674" s="494"/>
      <c r="G674" s="494"/>
      <c r="H674" s="494"/>
      <c r="I674" s="494"/>
      <c r="J674" s="494"/>
      <c r="K674" s="494"/>
      <c r="L674" s="494"/>
      <c r="M674" s="494"/>
      <c r="N674" s="494"/>
      <c r="O674" s="494"/>
      <c r="P674" s="494"/>
      <c r="Q674" s="494"/>
      <c r="R674" s="494"/>
      <c r="S674" s="494"/>
      <c r="T674" s="494"/>
      <c r="U674" s="494"/>
      <c r="V674" s="494"/>
      <c r="W674" s="494"/>
      <c r="X674" s="494"/>
      <c r="Y674" s="455"/>
      <c r="Z674" s="456"/>
      <c r="AA674" s="457"/>
    </row>
    <row r="675" spans="1:27" s="228" customFormat="1" ht="14.25" customHeight="1" x14ac:dyDescent="0.15">
      <c r="A675" s="250"/>
      <c r="B675" s="441"/>
      <c r="C675" s="387"/>
      <c r="D675" s="503" t="s">
        <v>315</v>
      </c>
      <c r="E675" s="503"/>
      <c r="F675" s="503"/>
      <c r="G675" s="503"/>
      <c r="H675" s="503"/>
      <c r="I675" s="503"/>
      <c r="J675" s="503"/>
      <c r="K675" s="503"/>
      <c r="L675" s="503"/>
      <c r="M675" s="503"/>
      <c r="N675" s="387"/>
      <c r="O675" s="387"/>
      <c r="P675" s="387"/>
      <c r="Q675" s="387"/>
      <c r="R675" s="387"/>
      <c r="S675" s="387"/>
      <c r="T675" s="387"/>
      <c r="U675" s="387"/>
      <c r="V675" s="387"/>
      <c r="W675" s="387"/>
      <c r="X675" s="387"/>
      <c r="Y675" s="455"/>
      <c r="Z675" s="456"/>
      <c r="AA675" s="457"/>
    </row>
    <row r="676" spans="1:27" s="228" customFormat="1" ht="18" customHeight="1" x14ac:dyDescent="0.15">
      <c r="A676" s="250"/>
      <c r="B676" s="442"/>
      <c r="C676" s="389"/>
      <c r="D676" s="720" t="s">
        <v>872</v>
      </c>
      <c r="E676" s="720"/>
      <c r="F676" s="720"/>
      <c r="G676" s="720"/>
      <c r="H676" s="720"/>
      <c r="I676" s="720"/>
      <c r="J676" s="720"/>
      <c r="K676" s="720"/>
      <c r="L676" s="720"/>
      <c r="M676" s="720"/>
      <c r="N676" s="720"/>
      <c r="O676" s="720"/>
      <c r="P676" s="720"/>
      <c r="Q676" s="720"/>
      <c r="R676" s="720"/>
      <c r="S676" s="720"/>
      <c r="T676" s="720"/>
      <c r="U676" s="720"/>
      <c r="V676" s="720"/>
      <c r="W676" s="720"/>
      <c r="X676" s="720"/>
      <c r="Y676" s="458"/>
      <c r="Z676" s="459"/>
      <c r="AA676" s="460"/>
    </row>
    <row r="677" spans="1:27" s="228" customFormat="1" ht="15" customHeight="1" x14ac:dyDescent="0.15">
      <c r="A677" s="250"/>
      <c r="B677" s="271"/>
      <c r="C677" s="387"/>
      <c r="D677" s="387"/>
      <c r="E677" s="387"/>
      <c r="F677" s="387"/>
      <c r="G677" s="387"/>
      <c r="H677" s="387"/>
      <c r="I677" s="387"/>
      <c r="J677" s="387"/>
      <c r="K677" s="387"/>
      <c r="L677" s="387"/>
      <c r="M677" s="387"/>
      <c r="N677" s="387"/>
      <c r="O677" s="387"/>
      <c r="P677" s="387"/>
      <c r="Q677" s="387"/>
      <c r="R677" s="387"/>
      <c r="S677" s="387"/>
      <c r="T677" s="387"/>
      <c r="U677" s="387"/>
      <c r="V677" s="387"/>
      <c r="W677" s="387"/>
      <c r="X677" s="387"/>
      <c r="Y677" s="280"/>
      <c r="Z677" s="280"/>
      <c r="AA677" s="280"/>
    </row>
    <row r="678" spans="1:27" s="226" customFormat="1" ht="20.25" customHeight="1" x14ac:dyDescent="0.25">
      <c r="A678" s="352"/>
      <c r="B678" s="250" t="s">
        <v>318</v>
      </c>
      <c r="C678" s="354"/>
      <c r="D678" s="354"/>
      <c r="E678" s="354"/>
      <c r="F678" s="354"/>
      <c r="G678" s="354"/>
      <c r="H678" s="354"/>
      <c r="I678" s="354"/>
      <c r="J678" s="355"/>
      <c r="K678" s="355"/>
      <c r="L678" s="355"/>
      <c r="M678" s="355"/>
      <c r="N678" s="355"/>
      <c r="O678" s="355"/>
      <c r="P678" s="355"/>
      <c r="Q678" s="355"/>
      <c r="R678" s="355"/>
      <c r="S678" s="360"/>
      <c r="T678" s="360"/>
      <c r="U678" s="360"/>
      <c r="V678" s="360"/>
      <c r="W678" s="360"/>
      <c r="X678" s="360"/>
      <c r="Y678" s="361"/>
      <c r="Z678" s="361"/>
      <c r="AA678" s="361"/>
    </row>
    <row r="679" spans="1:27" ht="22.5" customHeight="1" x14ac:dyDescent="0.15">
      <c r="A679" s="277"/>
      <c r="B679" s="440" t="s">
        <v>11</v>
      </c>
      <c r="C679" s="433" t="s">
        <v>319</v>
      </c>
      <c r="D679" s="434"/>
      <c r="E679" s="434"/>
      <c r="F679" s="434"/>
      <c r="G679" s="434"/>
      <c r="H679" s="434"/>
      <c r="I679" s="434"/>
      <c r="J679" s="434"/>
      <c r="K679" s="434"/>
      <c r="L679" s="434"/>
      <c r="M679" s="434"/>
      <c r="N679" s="434"/>
      <c r="O679" s="434"/>
      <c r="P679" s="434"/>
      <c r="Q679" s="434"/>
      <c r="R679" s="434"/>
      <c r="S679" s="434"/>
      <c r="T679" s="434"/>
      <c r="U679" s="434"/>
      <c r="V679" s="434"/>
      <c r="W679" s="434"/>
      <c r="X679" s="435"/>
      <c r="Y679" s="452"/>
      <c r="Z679" s="453"/>
      <c r="AA679" s="454"/>
    </row>
    <row r="680" spans="1:27" ht="22.5" customHeight="1" x14ac:dyDescent="0.15">
      <c r="A680" s="277"/>
      <c r="B680" s="441"/>
      <c r="C680" s="493"/>
      <c r="D680" s="494"/>
      <c r="E680" s="494"/>
      <c r="F680" s="494"/>
      <c r="G680" s="494"/>
      <c r="H680" s="494"/>
      <c r="I680" s="494"/>
      <c r="J680" s="494"/>
      <c r="K680" s="494"/>
      <c r="L680" s="494"/>
      <c r="M680" s="494"/>
      <c r="N680" s="494"/>
      <c r="O680" s="494"/>
      <c r="P680" s="494"/>
      <c r="Q680" s="494"/>
      <c r="R680" s="494"/>
      <c r="S680" s="494"/>
      <c r="T680" s="494"/>
      <c r="U680" s="494"/>
      <c r="V680" s="494"/>
      <c r="W680" s="494"/>
      <c r="X680" s="495"/>
      <c r="Y680" s="455"/>
      <c r="Z680" s="456"/>
      <c r="AA680" s="457"/>
    </row>
    <row r="681" spans="1:27" s="233" customFormat="1" ht="17.25" customHeight="1" x14ac:dyDescent="0.15">
      <c r="A681" s="384"/>
      <c r="B681" s="441"/>
      <c r="C681" s="471" t="s">
        <v>116</v>
      </c>
      <c r="D681" s="472"/>
      <c r="E681" s="472"/>
      <c r="F681" s="472"/>
      <c r="G681" s="472"/>
      <c r="H681" s="472"/>
      <c r="I681" s="472"/>
      <c r="J681" s="472"/>
      <c r="K681" s="472"/>
      <c r="L681" s="472"/>
      <c r="M681" s="472"/>
      <c r="N681" s="472"/>
      <c r="O681" s="472"/>
      <c r="P681" s="472"/>
      <c r="Q681" s="472"/>
      <c r="R681" s="472"/>
      <c r="S681" s="472"/>
      <c r="T681" s="472"/>
      <c r="U681" s="472"/>
      <c r="V681" s="472"/>
      <c r="W681" s="472"/>
      <c r="X681" s="473"/>
      <c r="Y681" s="455"/>
      <c r="Z681" s="456"/>
      <c r="AA681" s="457"/>
    </row>
    <row r="682" spans="1:27" s="234" customFormat="1" ht="15" customHeight="1" x14ac:dyDescent="0.15">
      <c r="A682" s="250"/>
      <c r="B682" s="441"/>
      <c r="C682" s="385"/>
      <c r="D682" s="386" t="s">
        <v>873</v>
      </c>
      <c r="E682" s="386"/>
      <c r="F682" s="386"/>
      <c r="G682" s="386"/>
      <c r="H682" s="386"/>
      <c r="I682" s="386"/>
      <c r="J682" s="386"/>
      <c r="K682" s="386"/>
      <c r="L682" s="386"/>
      <c r="M682" s="386"/>
      <c r="N682" s="386"/>
      <c r="O682" s="386"/>
      <c r="P682" s="386"/>
      <c r="Q682" s="386"/>
      <c r="R682" s="386"/>
      <c r="S682" s="386"/>
      <c r="T682" s="386"/>
      <c r="U682" s="386"/>
      <c r="V682" s="386"/>
      <c r="W682" s="386"/>
      <c r="X682" s="386"/>
      <c r="Y682" s="455"/>
      <c r="Z682" s="456"/>
      <c r="AA682" s="457"/>
    </row>
    <row r="683" spans="1:27" s="228" customFormat="1" ht="6" customHeight="1" x14ac:dyDescent="0.15">
      <c r="A683" s="250"/>
      <c r="B683" s="441"/>
      <c r="C683" s="390"/>
      <c r="D683" s="387"/>
      <c r="E683" s="387"/>
      <c r="F683" s="387"/>
      <c r="G683" s="387"/>
      <c r="H683" s="387"/>
      <c r="I683" s="387"/>
      <c r="J683" s="387"/>
      <c r="K683" s="387"/>
      <c r="L683" s="387"/>
      <c r="M683" s="387"/>
      <c r="N683" s="387"/>
      <c r="O683" s="387"/>
      <c r="P683" s="387"/>
      <c r="Q683" s="387"/>
      <c r="R683" s="387"/>
      <c r="S683" s="387"/>
      <c r="T683" s="387"/>
      <c r="U683" s="387"/>
      <c r="V683" s="387"/>
      <c r="W683" s="387"/>
      <c r="X683" s="387"/>
      <c r="Y683" s="455"/>
      <c r="Z683" s="456"/>
      <c r="AA683" s="457"/>
    </row>
    <row r="684" spans="1:27" s="233" customFormat="1" ht="17.25" customHeight="1" x14ac:dyDescent="0.15">
      <c r="A684" s="384"/>
      <c r="B684" s="441"/>
      <c r="C684" s="471" t="s">
        <v>322</v>
      </c>
      <c r="D684" s="472"/>
      <c r="E684" s="472"/>
      <c r="F684" s="472"/>
      <c r="G684" s="472"/>
      <c r="H684" s="472"/>
      <c r="I684" s="472"/>
      <c r="J684" s="472"/>
      <c r="K684" s="472"/>
      <c r="L684" s="472"/>
      <c r="M684" s="472"/>
      <c r="N684" s="472"/>
      <c r="O684" s="472"/>
      <c r="P684" s="472"/>
      <c r="Q684" s="472"/>
      <c r="R684" s="472"/>
      <c r="S684" s="472"/>
      <c r="T684" s="472"/>
      <c r="U684" s="472"/>
      <c r="V684" s="472"/>
      <c r="W684" s="472"/>
      <c r="X684" s="472"/>
      <c r="Y684" s="455"/>
      <c r="Z684" s="456"/>
      <c r="AA684" s="457"/>
    </row>
    <row r="685" spans="1:27" s="234" customFormat="1" ht="18" customHeight="1" x14ac:dyDescent="0.15">
      <c r="A685" s="250"/>
      <c r="B685" s="442"/>
      <c r="C685" s="391"/>
      <c r="D685" s="392" t="s">
        <v>874</v>
      </c>
      <c r="E685" s="392"/>
      <c r="F685" s="392"/>
      <c r="G685" s="392"/>
      <c r="H685" s="392"/>
      <c r="I685" s="392"/>
      <c r="J685" s="392"/>
      <c r="K685" s="392"/>
      <c r="L685" s="392"/>
      <c r="M685" s="392"/>
      <c r="N685" s="392"/>
      <c r="O685" s="392"/>
      <c r="P685" s="392"/>
      <c r="Q685" s="392"/>
      <c r="R685" s="392"/>
      <c r="S685" s="392"/>
      <c r="T685" s="392"/>
      <c r="U685" s="392"/>
      <c r="V685" s="392"/>
      <c r="W685" s="392"/>
      <c r="X685" s="392"/>
      <c r="Y685" s="458"/>
      <c r="Z685" s="459"/>
      <c r="AA685" s="460"/>
    </row>
    <row r="686" spans="1:27" s="234" customFormat="1" ht="15" customHeight="1" x14ac:dyDescent="0.15">
      <c r="A686" s="250"/>
      <c r="B686" s="271"/>
      <c r="C686" s="385"/>
      <c r="D686" s="386"/>
      <c r="E686" s="386"/>
      <c r="F686" s="386"/>
      <c r="G686" s="386"/>
      <c r="H686" s="386"/>
      <c r="I686" s="386"/>
      <c r="J686" s="386"/>
      <c r="K686" s="386"/>
      <c r="L686" s="386"/>
      <c r="M686" s="386"/>
      <c r="N686" s="386"/>
      <c r="O686" s="386"/>
      <c r="P686" s="386"/>
      <c r="Q686" s="386"/>
      <c r="R686" s="386"/>
      <c r="S686" s="386"/>
      <c r="T686" s="386"/>
      <c r="U686" s="386"/>
      <c r="V686" s="386"/>
      <c r="W686" s="386"/>
      <c r="X686" s="386"/>
      <c r="Y686" s="280"/>
      <c r="Z686" s="280"/>
      <c r="AA686" s="280"/>
    </row>
    <row r="687" spans="1:27" s="226" customFormat="1" ht="23.25" customHeight="1" x14ac:dyDescent="0.25">
      <c r="A687" s="352"/>
      <c r="B687" s="353" t="s">
        <v>222</v>
      </c>
      <c r="C687" s="354"/>
      <c r="D687" s="354"/>
      <c r="E687" s="354"/>
      <c r="F687" s="354"/>
      <c r="G687" s="354"/>
      <c r="H687" s="354"/>
      <c r="I687" s="354"/>
      <c r="J687" s="355"/>
      <c r="K687" s="355"/>
      <c r="L687" s="355"/>
      <c r="M687" s="355"/>
      <c r="N687" s="355"/>
      <c r="O687" s="355"/>
      <c r="P687" s="355"/>
      <c r="Q687" s="355"/>
      <c r="R687" s="355"/>
      <c r="S687" s="360"/>
      <c r="T687" s="360"/>
      <c r="U687" s="360"/>
      <c r="V687" s="360"/>
      <c r="W687" s="360"/>
      <c r="X687" s="360"/>
      <c r="Y687" s="361"/>
      <c r="Z687" s="361"/>
      <c r="AA687" s="361"/>
    </row>
    <row r="688" spans="1:27" s="226" customFormat="1" ht="23.25" customHeight="1" x14ac:dyDescent="0.15">
      <c r="A688" s="352"/>
      <c r="B688" s="419" t="s">
        <v>65</v>
      </c>
      <c r="C688" s="474" t="s">
        <v>311</v>
      </c>
      <c r="D688" s="475"/>
      <c r="E688" s="475"/>
      <c r="F688" s="475"/>
      <c r="G688" s="475"/>
      <c r="H688" s="475"/>
      <c r="I688" s="475"/>
      <c r="J688" s="475"/>
      <c r="K688" s="475"/>
      <c r="L688" s="475"/>
      <c r="M688" s="475"/>
      <c r="N688" s="475"/>
      <c r="O688" s="475"/>
      <c r="P688" s="475"/>
      <c r="Q688" s="475"/>
      <c r="R688" s="475"/>
      <c r="S688" s="475"/>
      <c r="T688" s="475"/>
      <c r="U688" s="475"/>
      <c r="V688" s="475"/>
      <c r="W688" s="475"/>
      <c r="X688" s="475"/>
      <c r="Y688" s="475"/>
      <c r="Z688" s="475"/>
      <c r="AA688" s="476"/>
    </row>
    <row r="689" spans="1:27" s="226" customFormat="1" ht="23.25" customHeight="1" x14ac:dyDescent="0.15">
      <c r="A689" s="352"/>
      <c r="B689" s="445"/>
      <c r="C689" s="393" t="s">
        <v>190</v>
      </c>
      <c r="D689" s="449" t="s">
        <v>320</v>
      </c>
      <c r="E689" s="449"/>
      <c r="F689" s="449"/>
      <c r="G689" s="449"/>
      <c r="H689" s="449"/>
      <c r="I689" s="449"/>
      <c r="J689" s="449"/>
      <c r="K689" s="449"/>
      <c r="L689" s="449"/>
      <c r="M689" s="449"/>
      <c r="N689" s="449"/>
      <c r="O689" s="449"/>
      <c r="P689" s="449"/>
      <c r="Q689" s="449"/>
      <c r="R689" s="449"/>
      <c r="S689" s="449"/>
      <c r="T689" s="449"/>
      <c r="U689" s="449"/>
      <c r="V689" s="449"/>
      <c r="W689" s="449"/>
      <c r="X689" s="449"/>
      <c r="Y689" s="451"/>
      <c r="Z689" s="451"/>
      <c r="AA689" s="451"/>
    </row>
    <row r="690" spans="1:27" s="226" customFormat="1" ht="23.25" customHeight="1" x14ac:dyDescent="0.15">
      <c r="A690" s="352"/>
      <c r="B690" s="445"/>
      <c r="C690" s="304"/>
      <c r="D690" s="449"/>
      <c r="E690" s="449"/>
      <c r="F690" s="449"/>
      <c r="G690" s="449"/>
      <c r="H690" s="449"/>
      <c r="I690" s="449"/>
      <c r="J690" s="449"/>
      <c r="K690" s="449"/>
      <c r="L690" s="449"/>
      <c r="M690" s="449"/>
      <c r="N690" s="449"/>
      <c r="O690" s="449"/>
      <c r="P690" s="449"/>
      <c r="Q690" s="449"/>
      <c r="R690" s="449"/>
      <c r="S690" s="449"/>
      <c r="T690" s="449"/>
      <c r="U690" s="449"/>
      <c r="V690" s="449"/>
      <c r="W690" s="449"/>
      <c r="X690" s="449"/>
      <c r="Y690" s="451"/>
      <c r="Z690" s="451"/>
      <c r="AA690" s="451"/>
    </row>
    <row r="691" spans="1:27" s="226" customFormat="1" ht="23.25" customHeight="1" x14ac:dyDescent="0.15">
      <c r="A691" s="352"/>
      <c r="B691" s="445"/>
      <c r="C691" s="304"/>
      <c r="D691" s="449" t="s">
        <v>321</v>
      </c>
      <c r="E691" s="449"/>
      <c r="F691" s="449"/>
      <c r="G691" s="449"/>
      <c r="H691" s="449"/>
      <c r="I691" s="449"/>
      <c r="J691" s="449"/>
      <c r="K691" s="449"/>
      <c r="L691" s="449"/>
      <c r="M691" s="449"/>
      <c r="N691" s="449"/>
      <c r="O691" s="449"/>
      <c r="P691" s="449"/>
      <c r="Q691" s="449"/>
      <c r="R691" s="449"/>
      <c r="S691" s="449"/>
      <c r="T691" s="449"/>
      <c r="U691" s="449"/>
      <c r="V691" s="449"/>
      <c r="W691" s="449"/>
      <c r="X691" s="449"/>
      <c r="Y691" s="451"/>
      <c r="Z691" s="451"/>
      <c r="AA691" s="451"/>
    </row>
    <row r="692" spans="1:27" s="226" customFormat="1" ht="23.25" customHeight="1" x14ac:dyDescent="0.15">
      <c r="A692" s="352"/>
      <c r="B692" s="445"/>
      <c r="C692" s="304"/>
      <c r="D692" s="450" t="s">
        <v>325</v>
      </c>
      <c r="E692" s="450"/>
      <c r="F692" s="450"/>
      <c r="G692" s="450"/>
      <c r="H692" s="450"/>
      <c r="I692" s="450"/>
      <c r="J692" s="450"/>
      <c r="K692" s="450"/>
      <c r="L692" s="450"/>
      <c r="M692" s="450"/>
      <c r="N692" s="450"/>
      <c r="O692" s="450"/>
      <c r="P692" s="450"/>
      <c r="Q692" s="450"/>
      <c r="R692" s="450"/>
      <c r="S692" s="450"/>
      <c r="T692" s="450"/>
      <c r="U692" s="450"/>
      <c r="V692" s="450"/>
      <c r="W692" s="450"/>
      <c r="X692" s="450"/>
      <c r="Y692" s="451"/>
      <c r="Z692" s="451"/>
      <c r="AA692" s="451"/>
    </row>
    <row r="693" spans="1:27" s="226" customFormat="1" ht="6" customHeight="1" x14ac:dyDescent="0.15">
      <c r="A693" s="352"/>
      <c r="B693" s="445"/>
      <c r="C693" s="304"/>
      <c r="D693" s="376"/>
      <c r="E693" s="376"/>
      <c r="F693" s="376"/>
      <c r="G693" s="376"/>
      <c r="H693" s="376"/>
      <c r="I693" s="376"/>
      <c r="J693" s="376"/>
      <c r="K693" s="376"/>
      <c r="L693" s="376"/>
      <c r="M693" s="376"/>
      <c r="N693" s="376"/>
      <c r="O693" s="376"/>
      <c r="P693" s="376"/>
      <c r="Q693" s="376"/>
      <c r="R693" s="376"/>
      <c r="S693" s="376"/>
      <c r="T693" s="376"/>
      <c r="U693" s="376"/>
      <c r="V693" s="376"/>
      <c r="W693" s="376"/>
      <c r="X693" s="376"/>
      <c r="Y693" s="451"/>
      <c r="Z693" s="451"/>
      <c r="AA693" s="451"/>
    </row>
    <row r="694" spans="1:27" s="226" customFormat="1" ht="23.25" customHeight="1" x14ac:dyDescent="0.15">
      <c r="A694" s="352"/>
      <c r="B694" s="445"/>
      <c r="C694" s="304"/>
      <c r="D694" s="449" t="s">
        <v>115</v>
      </c>
      <c r="E694" s="449"/>
      <c r="F694" s="449"/>
      <c r="G694" s="449"/>
      <c r="H694" s="449"/>
      <c r="I694" s="449"/>
      <c r="J694" s="449"/>
      <c r="K694" s="449"/>
      <c r="L694" s="449"/>
      <c r="M694" s="449"/>
      <c r="N694" s="449"/>
      <c r="O694" s="449"/>
      <c r="P694" s="449"/>
      <c r="Q694" s="449"/>
      <c r="R694" s="449"/>
      <c r="S694" s="449"/>
      <c r="T694" s="449"/>
      <c r="U694" s="449"/>
      <c r="V694" s="449"/>
      <c r="W694" s="449"/>
      <c r="X694" s="449"/>
      <c r="Y694" s="451"/>
      <c r="Z694" s="451"/>
      <c r="AA694" s="451"/>
    </row>
    <row r="695" spans="1:27" s="226" customFormat="1" ht="23.25" customHeight="1" x14ac:dyDescent="0.15">
      <c r="A695" s="352"/>
      <c r="B695" s="445"/>
      <c r="C695" s="304"/>
      <c r="D695" s="450" t="s">
        <v>323</v>
      </c>
      <c r="E695" s="450"/>
      <c r="F695" s="450"/>
      <c r="G695" s="450"/>
      <c r="H695" s="450"/>
      <c r="I695" s="450"/>
      <c r="J695" s="450"/>
      <c r="K695" s="450"/>
      <c r="L695" s="450"/>
      <c r="M695" s="450"/>
      <c r="N695" s="450"/>
      <c r="O695" s="450"/>
      <c r="P695" s="450"/>
      <c r="Q695" s="450"/>
      <c r="R695" s="450"/>
      <c r="S695" s="450"/>
      <c r="T695" s="450"/>
      <c r="U695" s="450"/>
      <c r="V695" s="450"/>
      <c r="W695" s="450"/>
      <c r="X695" s="450"/>
      <c r="Y695" s="451"/>
      <c r="Z695" s="451"/>
      <c r="AA695" s="451"/>
    </row>
    <row r="696" spans="1:27" s="226" customFormat="1" ht="6" customHeight="1" x14ac:dyDescent="0.15">
      <c r="A696" s="352"/>
      <c r="B696" s="445"/>
      <c r="C696" s="304"/>
      <c r="D696" s="394"/>
      <c r="E696" s="394"/>
      <c r="F696" s="394"/>
      <c r="G696" s="394"/>
      <c r="H696" s="394"/>
      <c r="I696" s="394"/>
      <c r="J696" s="394"/>
      <c r="K696" s="394"/>
      <c r="L696" s="394"/>
      <c r="M696" s="394"/>
      <c r="N696" s="394"/>
      <c r="O696" s="394"/>
      <c r="P696" s="394"/>
      <c r="Q696" s="394"/>
      <c r="R696" s="394"/>
      <c r="S696" s="394"/>
      <c r="T696" s="394"/>
      <c r="U696" s="394"/>
      <c r="V696" s="394"/>
      <c r="W696" s="394"/>
      <c r="X696" s="394"/>
      <c r="Y696" s="451"/>
      <c r="Z696" s="451"/>
      <c r="AA696" s="451"/>
    </row>
    <row r="697" spans="1:27" s="226" customFormat="1" ht="16.5" customHeight="1" x14ac:dyDescent="0.15">
      <c r="A697" s="352"/>
      <c r="B697" s="445"/>
      <c r="C697" s="393" t="s">
        <v>331</v>
      </c>
      <c r="D697" s="449" t="s">
        <v>324</v>
      </c>
      <c r="E697" s="449"/>
      <c r="F697" s="449"/>
      <c r="G697" s="449"/>
      <c r="H697" s="449"/>
      <c r="I697" s="449"/>
      <c r="J697" s="449"/>
      <c r="K697" s="449"/>
      <c r="L697" s="449"/>
      <c r="M697" s="449"/>
      <c r="N697" s="449"/>
      <c r="O697" s="449"/>
      <c r="P697" s="449"/>
      <c r="Q697" s="449"/>
      <c r="R697" s="449"/>
      <c r="S697" s="449"/>
      <c r="T697" s="449"/>
      <c r="U697" s="449"/>
      <c r="V697" s="449"/>
      <c r="W697" s="449"/>
      <c r="X697" s="449"/>
      <c r="Y697" s="539"/>
      <c r="Z697" s="540"/>
      <c r="AA697" s="541"/>
    </row>
    <row r="698" spans="1:27" s="226" customFormat="1" ht="16.5" customHeight="1" x14ac:dyDescent="0.15">
      <c r="A698" s="352"/>
      <c r="B698" s="445"/>
      <c r="C698" s="304"/>
      <c r="D698" s="449"/>
      <c r="E698" s="449"/>
      <c r="F698" s="449"/>
      <c r="G698" s="449"/>
      <c r="H698" s="449"/>
      <c r="I698" s="449"/>
      <c r="J698" s="449"/>
      <c r="K698" s="449"/>
      <c r="L698" s="449"/>
      <c r="M698" s="449"/>
      <c r="N698" s="449"/>
      <c r="O698" s="449"/>
      <c r="P698" s="449"/>
      <c r="Q698" s="449"/>
      <c r="R698" s="449"/>
      <c r="S698" s="449"/>
      <c r="T698" s="449"/>
      <c r="U698" s="449"/>
      <c r="V698" s="449"/>
      <c r="W698" s="449"/>
      <c r="X698" s="449"/>
      <c r="Y698" s="542"/>
      <c r="Z698" s="543"/>
      <c r="AA698" s="544"/>
    </row>
    <row r="699" spans="1:27" s="226" customFormat="1" ht="23.25" customHeight="1" x14ac:dyDescent="0.15">
      <c r="A699" s="352"/>
      <c r="B699" s="445"/>
      <c r="C699" s="304"/>
      <c r="D699" s="449" t="s">
        <v>327</v>
      </c>
      <c r="E699" s="449"/>
      <c r="F699" s="449"/>
      <c r="G699" s="449"/>
      <c r="H699" s="449"/>
      <c r="I699" s="449"/>
      <c r="J699" s="449"/>
      <c r="K699" s="449"/>
      <c r="L699" s="449"/>
      <c r="M699" s="449"/>
      <c r="N699" s="449"/>
      <c r="O699" s="449"/>
      <c r="P699" s="449"/>
      <c r="Q699" s="449"/>
      <c r="R699" s="449"/>
      <c r="S699" s="449"/>
      <c r="T699" s="449"/>
      <c r="U699" s="449"/>
      <c r="V699" s="449"/>
      <c r="W699" s="449"/>
      <c r="X699" s="470"/>
      <c r="Y699" s="542"/>
      <c r="Z699" s="543"/>
      <c r="AA699" s="544"/>
    </row>
    <row r="700" spans="1:27" s="226" customFormat="1" ht="23.25" customHeight="1" x14ac:dyDescent="0.15">
      <c r="A700" s="352"/>
      <c r="B700" s="445"/>
      <c r="C700" s="304"/>
      <c r="D700" s="450" t="s">
        <v>326</v>
      </c>
      <c r="E700" s="450"/>
      <c r="F700" s="450"/>
      <c r="G700" s="450"/>
      <c r="H700" s="450"/>
      <c r="I700" s="450"/>
      <c r="J700" s="450"/>
      <c r="K700" s="450"/>
      <c r="L700" s="450"/>
      <c r="M700" s="450"/>
      <c r="N700" s="450"/>
      <c r="O700" s="450"/>
      <c r="P700" s="450"/>
      <c r="Q700" s="450"/>
      <c r="R700" s="450"/>
      <c r="S700" s="450"/>
      <c r="T700" s="450"/>
      <c r="U700" s="450"/>
      <c r="V700" s="450"/>
      <c r="W700" s="450"/>
      <c r="X700" s="450"/>
      <c r="Y700" s="542"/>
      <c r="Z700" s="543"/>
      <c r="AA700" s="544"/>
    </row>
    <row r="701" spans="1:27" s="226" customFormat="1" ht="6" customHeight="1" x14ac:dyDescent="0.15">
      <c r="A701" s="352"/>
      <c r="B701" s="445"/>
      <c r="C701" s="304"/>
      <c r="D701" s="394"/>
      <c r="E701" s="394"/>
      <c r="F701" s="394"/>
      <c r="G701" s="394"/>
      <c r="H701" s="394"/>
      <c r="I701" s="394"/>
      <c r="J701" s="394"/>
      <c r="K701" s="394"/>
      <c r="L701" s="394"/>
      <c r="M701" s="394"/>
      <c r="N701" s="394"/>
      <c r="O701" s="394"/>
      <c r="P701" s="394"/>
      <c r="Q701" s="394"/>
      <c r="R701" s="394"/>
      <c r="S701" s="394"/>
      <c r="T701" s="394"/>
      <c r="U701" s="394"/>
      <c r="V701" s="394"/>
      <c r="W701" s="394"/>
      <c r="X701" s="394"/>
      <c r="Y701" s="545"/>
      <c r="Z701" s="546"/>
      <c r="AA701" s="547"/>
    </row>
    <row r="702" spans="1:27" s="226" customFormat="1" ht="16.5" customHeight="1" x14ac:dyDescent="0.15">
      <c r="A702" s="352"/>
      <c r="B702" s="445"/>
      <c r="C702" s="395" t="s">
        <v>332</v>
      </c>
      <c r="D702" s="449" t="s">
        <v>328</v>
      </c>
      <c r="E702" s="449"/>
      <c r="F702" s="449"/>
      <c r="G702" s="449"/>
      <c r="H702" s="449"/>
      <c r="I702" s="449"/>
      <c r="J702" s="449"/>
      <c r="K702" s="449"/>
      <c r="L702" s="449"/>
      <c r="M702" s="449"/>
      <c r="N702" s="449"/>
      <c r="O702" s="449"/>
      <c r="P702" s="449"/>
      <c r="Q702" s="449"/>
      <c r="R702" s="449"/>
      <c r="S702" s="449"/>
      <c r="T702" s="449"/>
      <c r="U702" s="449"/>
      <c r="V702" s="449"/>
      <c r="W702" s="449"/>
      <c r="X702" s="449"/>
      <c r="Y702" s="539"/>
      <c r="Z702" s="540"/>
      <c r="AA702" s="541"/>
    </row>
    <row r="703" spans="1:27" s="226" customFormat="1" ht="16.5" customHeight="1" x14ac:dyDescent="0.15">
      <c r="A703" s="352"/>
      <c r="B703" s="445"/>
      <c r="C703" s="304"/>
      <c r="D703" s="449"/>
      <c r="E703" s="449"/>
      <c r="F703" s="449"/>
      <c r="G703" s="449"/>
      <c r="H703" s="449"/>
      <c r="I703" s="449"/>
      <c r="J703" s="449"/>
      <c r="K703" s="449"/>
      <c r="L703" s="449"/>
      <c r="M703" s="449"/>
      <c r="N703" s="449"/>
      <c r="O703" s="449"/>
      <c r="P703" s="449"/>
      <c r="Q703" s="449"/>
      <c r="R703" s="449"/>
      <c r="S703" s="449"/>
      <c r="T703" s="449"/>
      <c r="U703" s="449"/>
      <c r="V703" s="449"/>
      <c r="W703" s="449"/>
      <c r="X703" s="449"/>
      <c r="Y703" s="542"/>
      <c r="Z703" s="543"/>
      <c r="AA703" s="544"/>
    </row>
    <row r="704" spans="1:27" s="226" customFormat="1" ht="23.25" customHeight="1" x14ac:dyDescent="0.15">
      <c r="A704" s="352"/>
      <c r="B704" s="445"/>
      <c r="C704" s="304"/>
      <c r="D704" s="449" t="s">
        <v>329</v>
      </c>
      <c r="E704" s="449"/>
      <c r="F704" s="449"/>
      <c r="G704" s="449"/>
      <c r="H704" s="449"/>
      <c r="I704" s="449"/>
      <c r="J704" s="449"/>
      <c r="K704" s="449"/>
      <c r="L704" s="449"/>
      <c r="M704" s="449"/>
      <c r="N704" s="449"/>
      <c r="O704" s="449"/>
      <c r="P704" s="449"/>
      <c r="Q704" s="449"/>
      <c r="R704" s="449"/>
      <c r="S704" s="449"/>
      <c r="T704" s="449"/>
      <c r="U704" s="449"/>
      <c r="V704" s="449"/>
      <c r="W704" s="449"/>
      <c r="X704" s="449"/>
      <c r="Y704" s="542"/>
      <c r="Z704" s="543"/>
      <c r="AA704" s="544"/>
    </row>
    <row r="705" spans="1:27" s="226" customFormat="1" ht="23.25" customHeight="1" x14ac:dyDescent="0.15">
      <c r="A705" s="352"/>
      <c r="B705" s="445"/>
      <c r="C705" s="304"/>
      <c r="D705" s="450" t="s">
        <v>330</v>
      </c>
      <c r="E705" s="450"/>
      <c r="F705" s="450"/>
      <c r="G705" s="450"/>
      <c r="H705" s="450"/>
      <c r="I705" s="450"/>
      <c r="J705" s="450"/>
      <c r="K705" s="450"/>
      <c r="L705" s="450"/>
      <c r="M705" s="450"/>
      <c r="N705" s="450"/>
      <c r="O705" s="450"/>
      <c r="P705" s="450"/>
      <c r="Q705" s="450"/>
      <c r="R705" s="450"/>
      <c r="S705" s="450"/>
      <c r="T705" s="450"/>
      <c r="U705" s="450"/>
      <c r="V705" s="450"/>
      <c r="W705" s="450"/>
      <c r="X705" s="450"/>
      <c r="Y705" s="542"/>
      <c r="Z705" s="543"/>
      <c r="AA705" s="544"/>
    </row>
    <row r="706" spans="1:27" s="226" customFormat="1" ht="6.75" customHeight="1" x14ac:dyDescent="0.15">
      <c r="A706" s="352"/>
      <c r="B706" s="420"/>
      <c r="C706" s="396"/>
      <c r="D706" s="397"/>
      <c r="E706" s="397"/>
      <c r="F706" s="397"/>
      <c r="G706" s="397"/>
      <c r="H706" s="397"/>
      <c r="I706" s="397"/>
      <c r="J706" s="397"/>
      <c r="K706" s="397"/>
      <c r="L706" s="397"/>
      <c r="M706" s="397"/>
      <c r="N706" s="397"/>
      <c r="O706" s="397"/>
      <c r="P706" s="397"/>
      <c r="Q706" s="397"/>
      <c r="R706" s="397"/>
      <c r="S706" s="397"/>
      <c r="T706" s="397"/>
      <c r="U706" s="397"/>
      <c r="V706" s="397"/>
      <c r="W706" s="397"/>
      <c r="X706" s="398"/>
      <c r="Y706" s="545"/>
      <c r="Z706" s="546"/>
      <c r="AA706" s="547"/>
    </row>
    <row r="707" spans="1:27" s="226" customFormat="1" ht="21" customHeight="1" x14ac:dyDescent="0.25">
      <c r="A707" s="352"/>
      <c r="B707" s="353" t="s">
        <v>223</v>
      </c>
      <c r="C707" s="354"/>
      <c r="D707" s="354"/>
      <c r="E707" s="354"/>
      <c r="F707" s="354"/>
      <c r="G707" s="354"/>
      <c r="H707" s="354"/>
      <c r="I707" s="354"/>
      <c r="J707" s="355"/>
      <c r="K707" s="355"/>
      <c r="L707" s="355"/>
      <c r="M707" s="355"/>
      <c r="N707" s="355"/>
      <c r="O707" s="355"/>
      <c r="P707" s="355"/>
      <c r="Q707" s="355"/>
      <c r="R707" s="355"/>
      <c r="S707" s="360"/>
      <c r="T707" s="360"/>
      <c r="U707" s="360"/>
      <c r="V707" s="360"/>
      <c r="W707" s="360"/>
      <c r="X707" s="360"/>
      <c r="Y707" s="361"/>
      <c r="Z707" s="361"/>
      <c r="AA707" s="361"/>
    </row>
    <row r="708" spans="1:27" s="228" customFormat="1" ht="22.5" customHeight="1" x14ac:dyDescent="0.15">
      <c r="A708" s="250"/>
      <c r="B708" s="419" t="s">
        <v>12</v>
      </c>
      <c r="C708" s="433" t="s">
        <v>309</v>
      </c>
      <c r="D708" s="434"/>
      <c r="E708" s="434"/>
      <c r="F708" s="434"/>
      <c r="G708" s="434"/>
      <c r="H708" s="434"/>
      <c r="I708" s="434"/>
      <c r="J708" s="434"/>
      <c r="K708" s="434"/>
      <c r="L708" s="434"/>
      <c r="M708" s="434"/>
      <c r="N708" s="434"/>
      <c r="O708" s="434"/>
      <c r="P708" s="434"/>
      <c r="Q708" s="434"/>
      <c r="R708" s="434"/>
      <c r="S708" s="434"/>
      <c r="T708" s="434"/>
      <c r="U708" s="434"/>
      <c r="V708" s="434"/>
      <c r="W708" s="434"/>
      <c r="X708" s="435"/>
      <c r="Y708" s="427"/>
      <c r="Z708" s="428"/>
      <c r="AA708" s="429"/>
    </row>
    <row r="709" spans="1:27" s="228" customFormat="1" ht="22.5" customHeight="1" x14ac:dyDescent="0.15">
      <c r="A709" s="250"/>
      <c r="B709" s="420"/>
      <c r="C709" s="436"/>
      <c r="D709" s="437"/>
      <c r="E709" s="437"/>
      <c r="F709" s="437"/>
      <c r="G709" s="437"/>
      <c r="H709" s="437"/>
      <c r="I709" s="437"/>
      <c r="J709" s="437"/>
      <c r="K709" s="437"/>
      <c r="L709" s="437"/>
      <c r="M709" s="437"/>
      <c r="N709" s="437"/>
      <c r="O709" s="437"/>
      <c r="P709" s="437"/>
      <c r="Q709" s="437"/>
      <c r="R709" s="437"/>
      <c r="S709" s="437"/>
      <c r="T709" s="437"/>
      <c r="U709" s="437"/>
      <c r="V709" s="437"/>
      <c r="W709" s="437"/>
      <c r="X709" s="438"/>
      <c r="Y709" s="430"/>
      <c r="Z709" s="431"/>
      <c r="AA709" s="432"/>
    </row>
    <row r="710" spans="1:27" s="228" customFormat="1" ht="22.5" customHeight="1" x14ac:dyDescent="0.15">
      <c r="A710" s="250"/>
      <c r="B710" s="419" t="s">
        <v>13</v>
      </c>
      <c r="C710" s="433" t="s">
        <v>310</v>
      </c>
      <c r="D710" s="434"/>
      <c r="E710" s="434"/>
      <c r="F710" s="434"/>
      <c r="G710" s="434"/>
      <c r="H710" s="434"/>
      <c r="I710" s="434"/>
      <c r="J710" s="434"/>
      <c r="K710" s="434"/>
      <c r="L710" s="434"/>
      <c r="M710" s="434"/>
      <c r="N710" s="434"/>
      <c r="O710" s="434"/>
      <c r="P710" s="434"/>
      <c r="Q710" s="434"/>
      <c r="R710" s="434"/>
      <c r="S710" s="434"/>
      <c r="T710" s="434"/>
      <c r="U710" s="434"/>
      <c r="V710" s="434"/>
      <c r="W710" s="434"/>
      <c r="X710" s="435"/>
      <c r="Y710" s="427"/>
      <c r="Z710" s="428"/>
      <c r="AA710" s="429"/>
    </row>
    <row r="711" spans="1:27" s="228" customFormat="1" ht="22.5" customHeight="1" x14ac:dyDescent="0.15">
      <c r="A711" s="250"/>
      <c r="B711" s="420"/>
      <c r="C711" s="436"/>
      <c r="D711" s="437"/>
      <c r="E711" s="437"/>
      <c r="F711" s="437"/>
      <c r="G711" s="437"/>
      <c r="H711" s="437"/>
      <c r="I711" s="437"/>
      <c r="J711" s="437"/>
      <c r="K711" s="437"/>
      <c r="L711" s="437"/>
      <c r="M711" s="437"/>
      <c r="N711" s="437"/>
      <c r="O711" s="437"/>
      <c r="P711" s="437"/>
      <c r="Q711" s="437"/>
      <c r="R711" s="437"/>
      <c r="S711" s="437"/>
      <c r="T711" s="437"/>
      <c r="U711" s="437"/>
      <c r="V711" s="437"/>
      <c r="W711" s="437"/>
      <c r="X711" s="438"/>
      <c r="Y711" s="430"/>
      <c r="Z711" s="431"/>
      <c r="AA711" s="432"/>
    </row>
    <row r="712" spans="1:27" s="228" customFormat="1" ht="15" customHeight="1" x14ac:dyDescent="0.15">
      <c r="A712" s="250"/>
      <c r="B712" s="419" t="s">
        <v>14</v>
      </c>
      <c r="C712" s="433" t="s">
        <v>504</v>
      </c>
      <c r="D712" s="434"/>
      <c r="E712" s="434"/>
      <c r="F712" s="434"/>
      <c r="G712" s="434"/>
      <c r="H712" s="434"/>
      <c r="I712" s="434"/>
      <c r="J712" s="434"/>
      <c r="K712" s="434"/>
      <c r="L712" s="434"/>
      <c r="M712" s="434"/>
      <c r="N712" s="434"/>
      <c r="O712" s="434"/>
      <c r="P712" s="434"/>
      <c r="Q712" s="434"/>
      <c r="R712" s="434"/>
      <c r="S712" s="434"/>
      <c r="T712" s="434"/>
      <c r="U712" s="434"/>
      <c r="V712" s="434"/>
      <c r="W712" s="434"/>
      <c r="X712" s="435"/>
      <c r="Y712" s="427"/>
      <c r="Z712" s="428"/>
      <c r="AA712" s="429"/>
    </row>
    <row r="713" spans="1:27" s="228" customFormat="1" ht="15" customHeight="1" x14ac:dyDescent="0.15">
      <c r="A713" s="250"/>
      <c r="B713" s="420"/>
      <c r="C713" s="436"/>
      <c r="D713" s="437"/>
      <c r="E713" s="437"/>
      <c r="F713" s="437"/>
      <c r="G713" s="437"/>
      <c r="H713" s="437"/>
      <c r="I713" s="437"/>
      <c r="J713" s="437"/>
      <c r="K713" s="437"/>
      <c r="L713" s="437"/>
      <c r="M713" s="437"/>
      <c r="N713" s="437"/>
      <c r="O713" s="437"/>
      <c r="P713" s="437"/>
      <c r="Q713" s="437"/>
      <c r="R713" s="437"/>
      <c r="S713" s="437"/>
      <c r="T713" s="437"/>
      <c r="U713" s="437"/>
      <c r="V713" s="437"/>
      <c r="W713" s="437"/>
      <c r="X713" s="438"/>
      <c r="Y713" s="430"/>
      <c r="Z713" s="431"/>
      <c r="AA713" s="432"/>
    </row>
    <row r="714" spans="1:27" ht="15" customHeight="1" x14ac:dyDescent="0.15">
      <c r="A714" s="277"/>
      <c r="B714" s="419" t="s">
        <v>15</v>
      </c>
      <c r="C714" s="433" t="s">
        <v>114</v>
      </c>
      <c r="D714" s="434"/>
      <c r="E714" s="434"/>
      <c r="F714" s="434"/>
      <c r="G714" s="434"/>
      <c r="H714" s="434"/>
      <c r="I714" s="434"/>
      <c r="J714" s="434"/>
      <c r="K714" s="434"/>
      <c r="L714" s="434"/>
      <c r="M714" s="434"/>
      <c r="N714" s="434"/>
      <c r="O714" s="434"/>
      <c r="P714" s="434"/>
      <c r="Q714" s="434"/>
      <c r="R714" s="434"/>
      <c r="S714" s="434"/>
      <c r="T714" s="434"/>
      <c r="U714" s="434"/>
      <c r="V714" s="434"/>
      <c r="W714" s="434"/>
      <c r="X714" s="435"/>
      <c r="Y714" s="452"/>
      <c r="Z714" s="453"/>
      <c r="AA714" s="454"/>
    </row>
    <row r="715" spans="1:27" ht="15" customHeight="1" x14ac:dyDescent="0.15">
      <c r="A715" s="277"/>
      <c r="B715" s="420"/>
      <c r="C715" s="436"/>
      <c r="D715" s="437"/>
      <c r="E715" s="437"/>
      <c r="F715" s="437"/>
      <c r="G715" s="437"/>
      <c r="H715" s="437"/>
      <c r="I715" s="437"/>
      <c r="J715" s="437"/>
      <c r="K715" s="437"/>
      <c r="L715" s="437"/>
      <c r="M715" s="437"/>
      <c r="N715" s="437"/>
      <c r="O715" s="437"/>
      <c r="P715" s="437"/>
      <c r="Q715" s="437"/>
      <c r="R715" s="437"/>
      <c r="S715" s="437"/>
      <c r="T715" s="437"/>
      <c r="U715" s="437"/>
      <c r="V715" s="437"/>
      <c r="W715" s="437"/>
      <c r="X715" s="438"/>
      <c r="Y715" s="458"/>
      <c r="Z715" s="459"/>
      <c r="AA715" s="460"/>
    </row>
    <row r="716" spans="1:27" ht="30" customHeight="1" x14ac:dyDescent="0.15">
      <c r="A716" s="277"/>
      <c r="B716" s="419" t="s">
        <v>16</v>
      </c>
      <c r="C716" s="433" t="s">
        <v>875</v>
      </c>
      <c r="D716" s="434"/>
      <c r="E716" s="434"/>
      <c r="F716" s="434"/>
      <c r="G716" s="434"/>
      <c r="H716" s="434"/>
      <c r="I716" s="434"/>
      <c r="J716" s="434"/>
      <c r="K716" s="434"/>
      <c r="L716" s="434"/>
      <c r="M716" s="434"/>
      <c r="N716" s="434"/>
      <c r="O716" s="434"/>
      <c r="P716" s="434"/>
      <c r="Q716" s="434"/>
      <c r="R716" s="434"/>
      <c r="S716" s="434"/>
      <c r="T716" s="434"/>
      <c r="U716" s="434"/>
      <c r="V716" s="434"/>
      <c r="W716" s="434"/>
      <c r="X716" s="435"/>
      <c r="Y716" s="452"/>
      <c r="Z716" s="453"/>
      <c r="AA716" s="454"/>
    </row>
    <row r="717" spans="1:27" ht="30" customHeight="1" x14ac:dyDescent="0.15">
      <c r="A717" s="277"/>
      <c r="B717" s="420"/>
      <c r="C717" s="436"/>
      <c r="D717" s="437"/>
      <c r="E717" s="437"/>
      <c r="F717" s="437"/>
      <c r="G717" s="437"/>
      <c r="H717" s="437"/>
      <c r="I717" s="437"/>
      <c r="J717" s="437"/>
      <c r="K717" s="437"/>
      <c r="L717" s="437"/>
      <c r="M717" s="437"/>
      <c r="N717" s="437"/>
      <c r="O717" s="437"/>
      <c r="P717" s="437"/>
      <c r="Q717" s="437"/>
      <c r="R717" s="437"/>
      <c r="S717" s="437"/>
      <c r="T717" s="437"/>
      <c r="U717" s="437"/>
      <c r="V717" s="437"/>
      <c r="W717" s="437"/>
      <c r="X717" s="438"/>
      <c r="Y717" s="458"/>
      <c r="Z717" s="459"/>
      <c r="AA717" s="460"/>
    </row>
    <row r="718" spans="1:27" ht="12.75" customHeight="1" x14ac:dyDescent="0.15">
      <c r="A718" s="276"/>
      <c r="B718" s="247"/>
      <c r="C718" s="328"/>
      <c r="D718" s="328"/>
      <c r="E718" s="328"/>
      <c r="F718" s="328"/>
      <c r="G718" s="328"/>
      <c r="H718" s="328"/>
      <c r="I718" s="328"/>
      <c r="J718" s="328"/>
      <c r="K718" s="328"/>
      <c r="L718" s="328"/>
      <c r="M718" s="328"/>
      <c r="N718" s="328"/>
      <c r="O718" s="328"/>
      <c r="P718" s="328"/>
      <c r="Q718" s="328"/>
      <c r="R718" s="328"/>
      <c r="S718" s="328"/>
      <c r="T718" s="328"/>
      <c r="U718" s="328"/>
      <c r="V718" s="328"/>
      <c r="W718" s="328"/>
      <c r="X718" s="328"/>
      <c r="Y718" s="280"/>
      <c r="Z718" s="280"/>
      <c r="AA718" s="280"/>
    </row>
    <row r="719" spans="1:27" s="235" customFormat="1" ht="18" customHeight="1" x14ac:dyDescent="0.15">
      <c r="A719" s="250" t="s">
        <v>827</v>
      </c>
      <c r="B719" s="399"/>
      <c r="C719" s="400"/>
      <c r="D719" s="400"/>
      <c r="E719" s="400"/>
      <c r="F719" s="400"/>
      <c r="G719" s="400"/>
      <c r="H719" s="400"/>
      <c r="I719" s="400"/>
      <c r="J719" s="401"/>
      <c r="K719" s="401"/>
      <c r="L719" s="401"/>
      <c r="M719" s="401"/>
      <c r="N719" s="401"/>
      <c r="O719" s="401"/>
      <c r="P719" s="401"/>
      <c r="Q719" s="401"/>
      <c r="R719" s="447"/>
      <c r="S719" s="447"/>
      <c r="T719" s="447"/>
      <c r="U719" s="447"/>
      <c r="V719" s="447"/>
      <c r="W719" s="447"/>
      <c r="X719" s="447"/>
      <c r="Y719" s="447"/>
      <c r="Z719" s="447"/>
      <c r="AA719" s="447"/>
    </row>
    <row r="720" spans="1:27" s="235" customFormat="1" ht="18" customHeight="1" x14ac:dyDescent="0.15">
      <c r="A720" s="250"/>
      <c r="B720" s="399" t="s">
        <v>524</v>
      </c>
      <c r="C720" s="400"/>
      <c r="D720" s="400"/>
      <c r="E720" s="400"/>
      <c r="F720" s="400"/>
      <c r="G720" s="400"/>
      <c r="H720" s="400"/>
      <c r="I720" s="400"/>
      <c r="J720" s="401"/>
      <c r="K720" s="401"/>
      <c r="L720" s="401"/>
      <c r="M720" s="401"/>
      <c r="N720" s="401"/>
      <c r="O720" s="401"/>
      <c r="P720" s="401"/>
      <c r="Q720" s="401"/>
      <c r="R720" s="368"/>
      <c r="S720" s="368"/>
      <c r="T720" s="368"/>
      <c r="U720" s="368"/>
      <c r="V720" s="368"/>
      <c r="W720" s="368"/>
      <c r="X720" s="368"/>
      <c r="Y720" s="368"/>
      <c r="Z720" s="368"/>
      <c r="AA720" s="368"/>
    </row>
    <row r="721" spans="1:27" s="228" customFormat="1" ht="39.75" customHeight="1" x14ac:dyDescent="0.15">
      <c r="A721" s="250"/>
      <c r="B721" s="419" t="s">
        <v>11</v>
      </c>
      <c r="C721" s="464" t="s">
        <v>904</v>
      </c>
      <c r="D721" s="465"/>
      <c r="E721" s="465"/>
      <c r="F721" s="465"/>
      <c r="G721" s="465"/>
      <c r="H721" s="465"/>
      <c r="I721" s="465"/>
      <c r="J721" s="465"/>
      <c r="K721" s="465"/>
      <c r="L721" s="465"/>
      <c r="M721" s="465"/>
      <c r="N721" s="465"/>
      <c r="O721" s="465"/>
      <c r="P721" s="465"/>
      <c r="Q721" s="465"/>
      <c r="R721" s="465"/>
      <c r="S721" s="465"/>
      <c r="T721" s="465"/>
      <c r="U721" s="465"/>
      <c r="V721" s="465"/>
      <c r="W721" s="465"/>
      <c r="X721" s="466"/>
      <c r="Y721" s="427"/>
      <c r="Z721" s="428"/>
      <c r="AA721" s="429"/>
    </row>
    <row r="722" spans="1:27" s="228" customFormat="1" ht="39.75" customHeight="1" x14ac:dyDescent="0.15">
      <c r="A722" s="250"/>
      <c r="B722" s="420"/>
      <c r="C722" s="467"/>
      <c r="D722" s="468"/>
      <c r="E722" s="468"/>
      <c r="F722" s="468"/>
      <c r="G722" s="468"/>
      <c r="H722" s="468"/>
      <c r="I722" s="468"/>
      <c r="J722" s="468"/>
      <c r="K722" s="468"/>
      <c r="L722" s="468"/>
      <c r="M722" s="468"/>
      <c r="N722" s="468"/>
      <c r="O722" s="468"/>
      <c r="P722" s="468"/>
      <c r="Q722" s="468"/>
      <c r="R722" s="468"/>
      <c r="S722" s="468"/>
      <c r="T722" s="468"/>
      <c r="U722" s="468"/>
      <c r="V722" s="468"/>
      <c r="W722" s="468"/>
      <c r="X722" s="469"/>
      <c r="Y722" s="430"/>
      <c r="Z722" s="431"/>
      <c r="AA722" s="432"/>
    </row>
    <row r="723" spans="1:27" s="228" customFormat="1" ht="34.5" customHeight="1" x14ac:dyDescent="0.15">
      <c r="A723" s="250"/>
      <c r="B723" s="419" t="s">
        <v>12</v>
      </c>
      <c r="C723" s="421" t="s">
        <v>899</v>
      </c>
      <c r="D723" s="422"/>
      <c r="E723" s="422"/>
      <c r="F723" s="422"/>
      <c r="G723" s="422"/>
      <c r="H723" s="422"/>
      <c r="I723" s="422"/>
      <c r="J723" s="422"/>
      <c r="K723" s="422"/>
      <c r="L723" s="422"/>
      <c r="M723" s="422"/>
      <c r="N723" s="422"/>
      <c r="O723" s="422"/>
      <c r="P723" s="422"/>
      <c r="Q723" s="422"/>
      <c r="R723" s="422"/>
      <c r="S723" s="422"/>
      <c r="T723" s="422"/>
      <c r="U723" s="422"/>
      <c r="V723" s="422"/>
      <c r="W723" s="422"/>
      <c r="X723" s="423"/>
      <c r="Y723" s="427"/>
      <c r="Z723" s="428"/>
      <c r="AA723" s="429"/>
    </row>
    <row r="724" spans="1:27" s="228" customFormat="1" ht="34.5" customHeight="1" x14ac:dyDescent="0.15">
      <c r="A724" s="250"/>
      <c r="B724" s="445"/>
      <c r="C724" s="424"/>
      <c r="D724" s="425"/>
      <c r="E724" s="425"/>
      <c r="F724" s="425"/>
      <c r="G724" s="425"/>
      <c r="H724" s="425"/>
      <c r="I724" s="425"/>
      <c r="J724" s="425"/>
      <c r="K724" s="425"/>
      <c r="L724" s="425"/>
      <c r="M724" s="425"/>
      <c r="N724" s="425"/>
      <c r="O724" s="425"/>
      <c r="P724" s="425"/>
      <c r="Q724" s="425"/>
      <c r="R724" s="425"/>
      <c r="S724" s="425"/>
      <c r="T724" s="425"/>
      <c r="U724" s="425"/>
      <c r="V724" s="425"/>
      <c r="W724" s="425"/>
      <c r="X724" s="426"/>
      <c r="Y724" s="446"/>
      <c r="Z724" s="447"/>
      <c r="AA724" s="448"/>
    </row>
    <row r="725" spans="1:27" s="228" customFormat="1" ht="15" customHeight="1" x14ac:dyDescent="0.15">
      <c r="A725" s="250"/>
      <c r="B725" s="419" t="s">
        <v>13</v>
      </c>
      <c r="C725" s="421" t="s">
        <v>519</v>
      </c>
      <c r="D725" s="422"/>
      <c r="E725" s="422"/>
      <c r="F725" s="422"/>
      <c r="G725" s="422"/>
      <c r="H725" s="422"/>
      <c r="I725" s="422"/>
      <c r="J725" s="422"/>
      <c r="K725" s="422"/>
      <c r="L725" s="422"/>
      <c r="M725" s="422"/>
      <c r="N725" s="422"/>
      <c r="O725" s="422"/>
      <c r="P725" s="422"/>
      <c r="Q725" s="422"/>
      <c r="R725" s="422"/>
      <c r="S725" s="422"/>
      <c r="T725" s="422"/>
      <c r="U725" s="422"/>
      <c r="V725" s="422"/>
      <c r="W725" s="422"/>
      <c r="X725" s="423"/>
      <c r="Y725" s="427"/>
      <c r="Z725" s="428"/>
      <c r="AA725" s="429"/>
    </row>
    <row r="726" spans="1:27" s="228" customFormat="1" ht="15" customHeight="1" x14ac:dyDescent="0.15">
      <c r="A726" s="250"/>
      <c r="B726" s="445"/>
      <c r="C726" s="424"/>
      <c r="D726" s="425"/>
      <c r="E726" s="425"/>
      <c r="F726" s="425"/>
      <c r="G726" s="425"/>
      <c r="H726" s="425"/>
      <c r="I726" s="425"/>
      <c r="J726" s="425"/>
      <c r="K726" s="425"/>
      <c r="L726" s="425"/>
      <c r="M726" s="425"/>
      <c r="N726" s="425"/>
      <c r="O726" s="425"/>
      <c r="P726" s="425"/>
      <c r="Q726" s="425"/>
      <c r="R726" s="425"/>
      <c r="S726" s="425"/>
      <c r="T726" s="425"/>
      <c r="U726" s="425"/>
      <c r="V726" s="425"/>
      <c r="W726" s="425"/>
      <c r="X726" s="426"/>
      <c r="Y726" s="446"/>
      <c r="Z726" s="447"/>
      <c r="AA726" s="448"/>
    </row>
    <row r="727" spans="1:27" s="228" customFormat="1" ht="15" customHeight="1" x14ac:dyDescent="0.15">
      <c r="A727" s="250"/>
      <c r="B727" s="419" t="s">
        <v>14</v>
      </c>
      <c r="C727" s="421" t="s">
        <v>520</v>
      </c>
      <c r="D727" s="422"/>
      <c r="E727" s="422"/>
      <c r="F727" s="422"/>
      <c r="G727" s="422"/>
      <c r="H727" s="422"/>
      <c r="I727" s="422"/>
      <c r="J727" s="422"/>
      <c r="K727" s="422"/>
      <c r="L727" s="422"/>
      <c r="M727" s="422"/>
      <c r="N727" s="422"/>
      <c r="O727" s="422"/>
      <c r="P727" s="422"/>
      <c r="Q727" s="422"/>
      <c r="R727" s="422"/>
      <c r="S727" s="422"/>
      <c r="T727" s="422"/>
      <c r="U727" s="422"/>
      <c r="V727" s="422"/>
      <c r="W727" s="422"/>
      <c r="X727" s="423"/>
      <c r="Y727" s="427"/>
      <c r="Z727" s="428"/>
      <c r="AA727" s="429"/>
    </row>
    <row r="728" spans="1:27" s="228" customFormat="1" ht="15" customHeight="1" x14ac:dyDescent="0.15">
      <c r="A728" s="250"/>
      <c r="B728" s="420"/>
      <c r="C728" s="424"/>
      <c r="D728" s="425"/>
      <c r="E728" s="425"/>
      <c r="F728" s="425"/>
      <c r="G728" s="425"/>
      <c r="H728" s="425"/>
      <c r="I728" s="425"/>
      <c r="J728" s="425"/>
      <c r="K728" s="425"/>
      <c r="L728" s="425"/>
      <c r="M728" s="425"/>
      <c r="N728" s="425"/>
      <c r="O728" s="425"/>
      <c r="P728" s="425"/>
      <c r="Q728" s="425"/>
      <c r="R728" s="425"/>
      <c r="S728" s="425"/>
      <c r="T728" s="425"/>
      <c r="U728" s="425"/>
      <c r="V728" s="425"/>
      <c r="W728" s="425"/>
      <c r="X728" s="426"/>
      <c r="Y728" s="430"/>
      <c r="Z728" s="431"/>
      <c r="AA728" s="432"/>
    </row>
    <row r="729" spans="1:27" s="228" customFormat="1" ht="15" customHeight="1" x14ac:dyDescent="0.15">
      <c r="A729" s="250"/>
      <c r="B729" s="419" t="s">
        <v>15</v>
      </c>
      <c r="C729" s="421" t="s">
        <v>521</v>
      </c>
      <c r="D729" s="422"/>
      <c r="E729" s="422"/>
      <c r="F729" s="422"/>
      <c r="G729" s="422"/>
      <c r="H729" s="422"/>
      <c r="I729" s="422"/>
      <c r="J729" s="422"/>
      <c r="K729" s="422"/>
      <c r="L729" s="422"/>
      <c r="M729" s="422"/>
      <c r="N729" s="422"/>
      <c r="O729" s="422"/>
      <c r="P729" s="422"/>
      <c r="Q729" s="422"/>
      <c r="R729" s="422"/>
      <c r="S729" s="422"/>
      <c r="T729" s="422"/>
      <c r="U729" s="422"/>
      <c r="V729" s="422"/>
      <c r="W729" s="422"/>
      <c r="X729" s="423"/>
      <c r="Y729" s="427"/>
      <c r="Z729" s="428"/>
      <c r="AA729" s="429"/>
    </row>
    <row r="730" spans="1:27" s="228" customFormat="1" ht="15" customHeight="1" x14ac:dyDescent="0.15">
      <c r="A730" s="250"/>
      <c r="B730" s="445"/>
      <c r="C730" s="424"/>
      <c r="D730" s="425"/>
      <c r="E730" s="425"/>
      <c r="F730" s="425"/>
      <c r="G730" s="425"/>
      <c r="H730" s="425"/>
      <c r="I730" s="425"/>
      <c r="J730" s="425"/>
      <c r="K730" s="425"/>
      <c r="L730" s="425"/>
      <c r="M730" s="425"/>
      <c r="N730" s="425"/>
      <c r="O730" s="425"/>
      <c r="P730" s="425"/>
      <c r="Q730" s="425"/>
      <c r="R730" s="425"/>
      <c r="S730" s="425"/>
      <c r="T730" s="425"/>
      <c r="U730" s="425"/>
      <c r="V730" s="425"/>
      <c r="W730" s="425"/>
      <c r="X730" s="426"/>
      <c r="Y730" s="446"/>
      <c r="Z730" s="447"/>
      <c r="AA730" s="448"/>
    </row>
    <row r="731" spans="1:27" s="228" customFormat="1" ht="24.95" customHeight="1" x14ac:dyDescent="0.15">
      <c r="A731" s="250"/>
      <c r="B731" s="419" t="s">
        <v>16</v>
      </c>
      <c r="C731" s="464" t="s">
        <v>900</v>
      </c>
      <c r="D731" s="465"/>
      <c r="E731" s="465"/>
      <c r="F731" s="465"/>
      <c r="G731" s="465"/>
      <c r="H731" s="465"/>
      <c r="I731" s="465"/>
      <c r="J731" s="465"/>
      <c r="K731" s="465"/>
      <c r="L731" s="465"/>
      <c r="M731" s="465"/>
      <c r="N731" s="465"/>
      <c r="O731" s="465"/>
      <c r="P731" s="465"/>
      <c r="Q731" s="465"/>
      <c r="R731" s="465"/>
      <c r="S731" s="465"/>
      <c r="T731" s="465"/>
      <c r="U731" s="465"/>
      <c r="V731" s="465"/>
      <c r="W731" s="465"/>
      <c r="X731" s="466"/>
      <c r="Y731" s="427"/>
      <c r="Z731" s="428"/>
      <c r="AA731" s="429"/>
    </row>
    <row r="732" spans="1:27" s="228" customFormat="1" ht="24.95" customHeight="1" x14ac:dyDescent="0.15">
      <c r="A732" s="250"/>
      <c r="B732" s="445"/>
      <c r="C732" s="467"/>
      <c r="D732" s="468"/>
      <c r="E732" s="468"/>
      <c r="F732" s="468"/>
      <c r="G732" s="468"/>
      <c r="H732" s="468"/>
      <c r="I732" s="468"/>
      <c r="J732" s="468"/>
      <c r="K732" s="468"/>
      <c r="L732" s="468"/>
      <c r="M732" s="468"/>
      <c r="N732" s="468"/>
      <c r="O732" s="468"/>
      <c r="P732" s="468"/>
      <c r="Q732" s="468"/>
      <c r="R732" s="468"/>
      <c r="S732" s="468"/>
      <c r="T732" s="468"/>
      <c r="U732" s="468"/>
      <c r="V732" s="468"/>
      <c r="W732" s="468"/>
      <c r="X732" s="469"/>
      <c r="Y732" s="430"/>
      <c r="Z732" s="431"/>
      <c r="AA732" s="432"/>
    </row>
    <row r="733" spans="1:27" s="228" customFormat="1" ht="22.5" customHeight="1" x14ac:dyDescent="0.15">
      <c r="A733" s="250"/>
      <c r="B733" s="419" t="s">
        <v>51</v>
      </c>
      <c r="C733" s="421" t="s">
        <v>522</v>
      </c>
      <c r="D733" s="422"/>
      <c r="E733" s="422"/>
      <c r="F733" s="422"/>
      <c r="G733" s="422"/>
      <c r="H733" s="422"/>
      <c r="I733" s="422"/>
      <c r="J733" s="422"/>
      <c r="K733" s="422"/>
      <c r="L733" s="422"/>
      <c r="M733" s="422"/>
      <c r="N733" s="422"/>
      <c r="O733" s="422"/>
      <c r="P733" s="422"/>
      <c r="Q733" s="422"/>
      <c r="R733" s="422"/>
      <c r="S733" s="422"/>
      <c r="T733" s="422"/>
      <c r="U733" s="422"/>
      <c r="V733" s="422"/>
      <c r="W733" s="422"/>
      <c r="X733" s="423"/>
      <c r="Y733" s="427"/>
      <c r="Z733" s="428"/>
      <c r="AA733" s="429"/>
    </row>
    <row r="734" spans="1:27" s="228" customFormat="1" ht="22.5" customHeight="1" x14ac:dyDescent="0.15">
      <c r="A734" s="250"/>
      <c r="B734" s="445"/>
      <c r="C734" s="424"/>
      <c r="D734" s="425"/>
      <c r="E734" s="425"/>
      <c r="F734" s="425"/>
      <c r="G734" s="425"/>
      <c r="H734" s="425"/>
      <c r="I734" s="425"/>
      <c r="J734" s="425"/>
      <c r="K734" s="425"/>
      <c r="L734" s="425"/>
      <c r="M734" s="425"/>
      <c r="N734" s="425"/>
      <c r="O734" s="425"/>
      <c r="P734" s="425"/>
      <c r="Q734" s="425"/>
      <c r="R734" s="425"/>
      <c r="S734" s="425"/>
      <c r="T734" s="425"/>
      <c r="U734" s="425"/>
      <c r="V734" s="425"/>
      <c r="W734" s="425"/>
      <c r="X734" s="426"/>
      <c r="Y734" s="430"/>
      <c r="Z734" s="431"/>
      <c r="AA734" s="432"/>
    </row>
    <row r="735" spans="1:27" s="228" customFormat="1" ht="15" customHeight="1" x14ac:dyDescent="0.15">
      <c r="A735" s="250"/>
      <c r="B735" s="419" t="s">
        <v>52</v>
      </c>
      <c r="C735" s="421" t="s">
        <v>523</v>
      </c>
      <c r="D735" s="422"/>
      <c r="E735" s="422"/>
      <c r="F735" s="422"/>
      <c r="G735" s="422"/>
      <c r="H735" s="422"/>
      <c r="I735" s="422"/>
      <c r="J735" s="422"/>
      <c r="K735" s="422"/>
      <c r="L735" s="422"/>
      <c r="M735" s="422"/>
      <c r="N735" s="422"/>
      <c r="O735" s="422"/>
      <c r="P735" s="422"/>
      <c r="Q735" s="422"/>
      <c r="R735" s="422"/>
      <c r="S735" s="422"/>
      <c r="T735" s="422"/>
      <c r="U735" s="422"/>
      <c r="V735" s="422"/>
      <c r="W735" s="422"/>
      <c r="X735" s="423"/>
      <c r="Y735" s="427"/>
      <c r="Z735" s="428"/>
      <c r="AA735" s="429"/>
    </row>
    <row r="736" spans="1:27" s="228" customFormat="1" ht="15" customHeight="1" x14ac:dyDescent="0.15">
      <c r="A736" s="250"/>
      <c r="B736" s="420"/>
      <c r="C736" s="424"/>
      <c r="D736" s="425"/>
      <c r="E736" s="425"/>
      <c r="F736" s="425"/>
      <c r="G736" s="425"/>
      <c r="H736" s="425"/>
      <c r="I736" s="425"/>
      <c r="J736" s="425"/>
      <c r="K736" s="425"/>
      <c r="L736" s="425"/>
      <c r="M736" s="425"/>
      <c r="N736" s="425"/>
      <c r="O736" s="425"/>
      <c r="P736" s="425"/>
      <c r="Q736" s="425"/>
      <c r="R736" s="425"/>
      <c r="S736" s="425"/>
      <c r="T736" s="425"/>
      <c r="U736" s="425"/>
      <c r="V736" s="425"/>
      <c r="W736" s="425"/>
      <c r="X736" s="426"/>
      <c r="Y736" s="430"/>
      <c r="Z736" s="431"/>
      <c r="AA736" s="432"/>
    </row>
    <row r="737" spans="1:27" s="228" customFormat="1" ht="12.75" customHeight="1" x14ac:dyDescent="0.15">
      <c r="A737" s="250"/>
      <c r="B737" s="402"/>
      <c r="C737" s="310"/>
      <c r="D737" s="310"/>
      <c r="E737" s="310"/>
      <c r="F737" s="310"/>
      <c r="G737" s="310"/>
      <c r="H737" s="310"/>
      <c r="I737" s="310"/>
      <c r="J737" s="310"/>
      <c r="K737" s="310"/>
      <c r="L737" s="310"/>
      <c r="M737" s="310"/>
      <c r="N737" s="310"/>
      <c r="O737" s="310"/>
      <c r="P737" s="310"/>
      <c r="Q737" s="310"/>
      <c r="R737" s="310"/>
      <c r="S737" s="310"/>
      <c r="T737" s="310"/>
      <c r="U737" s="310"/>
      <c r="V737" s="310"/>
      <c r="W737" s="310"/>
      <c r="X737" s="310"/>
      <c r="Y737" s="333"/>
      <c r="Z737" s="333"/>
      <c r="AA737" s="333"/>
    </row>
    <row r="738" spans="1:27" s="228" customFormat="1" ht="18" customHeight="1" x14ac:dyDescent="0.15">
      <c r="A738" s="250"/>
      <c r="B738" s="263" t="s">
        <v>525</v>
      </c>
      <c r="C738" s="417"/>
      <c r="D738" s="417"/>
      <c r="E738" s="417"/>
      <c r="F738" s="417"/>
      <c r="G738" s="417"/>
      <c r="H738" s="417"/>
      <c r="I738" s="417"/>
      <c r="J738" s="417"/>
      <c r="K738" s="417"/>
      <c r="L738" s="417"/>
      <c r="M738" s="417"/>
      <c r="N738" s="417"/>
      <c r="O738" s="417"/>
      <c r="P738" s="417"/>
      <c r="Q738" s="417"/>
      <c r="R738" s="417"/>
      <c r="S738" s="417"/>
      <c r="T738" s="417"/>
      <c r="U738" s="417"/>
      <c r="V738" s="417"/>
      <c r="W738" s="417"/>
      <c r="X738" s="417"/>
      <c r="Y738" s="416"/>
      <c r="Z738" s="416"/>
      <c r="AA738" s="416"/>
    </row>
    <row r="739" spans="1:27" s="228" customFormat="1" ht="37.5" customHeight="1" x14ac:dyDescent="0.15">
      <c r="A739" s="250"/>
      <c r="B739" s="443" t="s">
        <v>273</v>
      </c>
      <c r="C739" s="464" t="s">
        <v>904</v>
      </c>
      <c r="D739" s="465"/>
      <c r="E739" s="465"/>
      <c r="F739" s="465"/>
      <c r="G739" s="465"/>
      <c r="H739" s="465"/>
      <c r="I739" s="465"/>
      <c r="J739" s="465"/>
      <c r="K739" s="465"/>
      <c r="L739" s="465"/>
      <c r="M739" s="465"/>
      <c r="N739" s="465"/>
      <c r="O739" s="465"/>
      <c r="P739" s="465"/>
      <c r="Q739" s="465"/>
      <c r="R739" s="465"/>
      <c r="S739" s="465"/>
      <c r="T739" s="465"/>
      <c r="U739" s="465"/>
      <c r="V739" s="465"/>
      <c r="W739" s="465"/>
      <c r="X739" s="466"/>
      <c r="Y739" s="427"/>
      <c r="Z739" s="428"/>
      <c r="AA739" s="429"/>
    </row>
    <row r="740" spans="1:27" s="228" customFormat="1" ht="37.5" customHeight="1" x14ac:dyDescent="0.15">
      <c r="A740" s="250"/>
      <c r="B740" s="444"/>
      <c r="C740" s="467"/>
      <c r="D740" s="468"/>
      <c r="E740" s="468"/>
      <c r="F740" s="468"/>
      <c r="G740" s="468"/>
      <c r="H740" s="468"/>
      <c r="I740" s="468"/>
      <c r="J740" s="468"/>
      <c r="K740" s="468"/>
      <c r="L740" s="468"/>
      <c r="M740" s="468"/>
      <c r="N740" s="468"/>
      <c r="O740" s="468"/>
      <c r="P740" s="468"/>
      <c r="Q740" s="468"/>
      <c r="R740" s="468"/>
      <c r="S740" s="468"/>
      <c r="T740" s="468"/>
      <c r="U740" s="468"/>
      <c r="V740" s="468"/>
      <c r="W740" s="468"/>
      <c r="X740" s="469"/>
      <c r="Y740" s="430"/>
      <c r="Z740" s="431"/>
      <c r="AA740" s="432"/>
    </row>
    <row r="741" spans="1:27" s="228" customFormat="1" ht="37.5" customHeight="1" x14ac:dyDescent="0.15">
      <c r="A741" s="250"/>
      <c r="B741" s="443" t="s">
        <v>274</v>
      </c>
      <c r="C741" s="421" t="s">
        <v>876</v>
      </c>
      <c r="D741" s="422"/>
      <c r="E741" s="422"/>
      <c r="F741" s="422"/>
      <c r="G741" s="422"/>
      <c r="H741" s="422"/>
      <c r="I741" s="422"/>
      <c r="J741" s="422"/>
      <c r="K741" s="422"/>
      <c r="L741" s="422"/>
      <c r="M741" s="422"/>
      <c r="N741" s="422"/>
      <c r="O741" s="422"/>
      <c r="P741" s="422"/>
      <c r="Q741" s="422"/>
      <c r="R741" s="422"/>
      <c r="S741" s="422"/>
      <c r="T741" s="422"/>
      <c r="U741" s="422"/>
      <c r="V741" s="422"/>
      <c r="W741" s="422"/>
      <c r="X741" s="423"/>
      <c r="Y741" s="427"/>
      <c r="Z741" s="428"/>
      <c r="AA741" s="429"/>
    </row>
    <row r="742" spans="1:27" s="228" customFormat="1" ht="37.5" customHeight="1" x14ac:dyDescent="0.15">
      <c r="A742" s="250"/>
      <c r="B742" s="444"/>
      <c r="C742" s="424"/>
      <c r="D742" s="425"/>
      <c r="E742" s="425"/>
      <c r="F742" s="425"/>
      <c r="G742" s="425"/>
      <c r="H742" s="425"/>
      <c r="I742" s="425"/>
      <c r="J742" s="425"/>
      <c r="K742" s="425"/>
      <c r="L742" s="425"/>
      <c r="M742" s="425"/>
      <c r="N742" s="425"/>
      <c r="O742" s="425"/>
      <c r="P742" s="425"/>
      <c r="Q742" s="425"/>
      <c r="R742" s="425"/>
      <c r="S742" s="425"/>
      <c r="T742" s="425"/>
      <c r="U742" s="425"/>
      <c r="V742" s="425"/>
      <c r="W742" s="425"/>
      <c r="X742" s="426"/>
      <c r="Y742" s="430"/>
      <c r="Z742" s="431"/>
      <c r="AA742" s="432"/>
    </row>
    <row r="743" spans="1:27" s="228" customFormat="1" ht="15" customHeight="1" x14ac:dyDescent="0.15">
      <c r="A743" s="250"/>
      <c r="B743" s="443" t="s">
        <v>275</v>
      </c>
      <c r="C743" s="421" t="s">
        <v>526</v>
      </c>
      <c r="D743" s="422"/>
      <c r="E743" s="422"/>
      <c r="F743" s="422"/>
      <c r="G743" s="422"/>
      <c r="H743" s="422"/>
      <c r="I743" s="422"/>
      <c r="J743" s="422"/>
      <c r="K743" s="422"/>
      <c r="L743" s="422"/>
      <c r="M743" s="422"/>
      <c r="N743" s="422"/>
      <c r="O743" s="422"/>
      <c r="P743" s="422"/>
      <c r="Q743" s="422"/>
      <c r="R743" s="422"/>
      <c r="S743" s="422"/>
      <c r="T743" s="422"/>
      <c r="U743" s="422"/>
      <c r="V743" s="422"/>
      <c r="W743" s="422"/>
      <c r="X743" s="423"/>
      <c r="Y743" s="427"/>
      <c r="Z743" s="428"/>
      <c r="AA743" s="429"/>
    </row>
    <row r="744" spans="1:27" s="228" customFormat="1" ht="15" customHeight="1" x14ac:dyDescent="0.15">
      <c r="A744" s="250"/>
      <c r="B744" s="444"/>
      <c r="C744" s="424"/>
      <c r="D744" s="425"/>
      <c r="E744" s="425"/>
      <c r="F744" s="425"/>
      <c r="G744" s="425"/>
      <c r="H744" s="425"/>
      <c r="I744" s="425"/>
      <c r="J744" s="425"/>
      <c r="K744" s="425"/>
      <c r="L744" s="425"/>
      <c r="M744" s="425"/>
      <c r="N744" s="425"/>
      <c r="O744" s="425"/>
      <c r="P744" s="425"/>
      <c r="Q744" s="425"/>
      <c r="R744" s="425"/>
      <c r="S744" s="425"/>
      <c r="T744" s="425"/>
      <c r="U744" s="425"/>
      <c r="V744" s="425"/>
      <c r="W744" s="425"/>
      <c r="X744" s="426"/>
      <c r="Y744" s="430"/>
      <c r="Z744" s="431"/>
      <c r="AA744" s="432"/>
    </row>
    <row r="745" spans="1:27" s="228" customFormat="1" ht="15" customHeight="1" x14ac:dyDescent="0.15">
      <c r="A745" s="250"/>
      <c r="B745" s="443" t="s">
        <v>276</v>
      </c>
      <c r="C745" s="421" t="s">
        <v>527</v>
      </c>
      <c r="D745" s="422"/>
      <c r="E745" s="422"/>
      <c r="F745" s="422"/>
      <c r="G745" s="422"/>
      <c r="H745" s="422"/>
      <c r="I745" s="422"/>
      <c r="J745" s="422"/>
      <c r="K745" s="422"/>
      <c r="L745" s="422"/>
      <c r="M745" s="422"/>
      <c r="N745" s="422"/>
      <c r="O745" s="422"/>
      <c r="P745" s="422"/>
      <c r="Q745" s="422"/>
      <c r="R745" s="422"/>
      <c r="S745" s="422"/>
      <c r="T745" s="422"/>
      <c r="U745" s="422"/>
      <c r="V745" s="422"/>
      <c r="W745" s="422"/>
      <c r="X745" s="423"/>
      <c r="Y745" s="427"/>
      <c r="Z745" s="428"/>
      <c r="AA745" s="429"/>
    </row>
    <row r="746" spans="1:27" s="228" customFormat="1" ht="15" customHeight="1" x14ac:dyDescent="0.15">
      <c r="A746" s="250"/>
      <c r="B746" s="444"/>
      <c r="C746" s="424"/>
      <c r="D746" s="425"/>
      <c r="E746" s="425"/>
      <c r="F746" s="425"/>
      <c r="G746" s="425"/>
      <c r="H746" s="425"/>
      <c r="I746" s="425"/>
      <c r="J746" s="425"/>
      <c r="K746" s="425"/>
      <c r="L746" s="425"/>
      <c r="M746" s="425"/>
      <c r="N746" s="425"/>
      <c r="O746" s="425"/>
      <c r="P746" s="425"/>
      <c r="Q746" s="425"/>
      <c r="R746" s="425"/>
      <c r="S746" s="425"/>
      <c r="T746" s="425"/>
      <c r="U746" s="425"/>
      <c r="V746" s="425"/>
      <c r="W746" s="425"/>
      <c r="X746" s="426"/>
      <c r="Y746" s="430"/>
      <c r="Z746" s="431"/>
      <c r="AA746" s="432"/>
    </row>
    <row r="747" spans="1:27" s="228" customFormat="1" ht="15" customHeight="1" x14ac:dyDescent="0.15">
      <c r="A747" s="250"/>
      <c r="B747" s="443" t="s">
        <v>277</v>
      </c>
      <c r="C747" s="421" t="s">
        <v>528</v>
      </c>
      <c r="D747" s="422"/>
      <c r="E747" s="422"/>
      <c r="F747" s="422"/>
      <c r="G747" s="422"/>
      <c r="H747" s="422"/>
      <c r="I747" s="422"/>
      <c r="J747" s="422"/>
      <c r="K747" s="422"/>
      <c r="L747" s="422"/>
      <c r="M747" s="422"/>
      <c r="N747" s="422"/>
      <c r="O747" s="422"/>
      <c r="P747" s="422"/>
      <c r="Q747" s="422"/>
      <c r="R747" s="422"/>
      <c r="S747" s="422"/>
      <c r="T747" s="422"/>
      <c r="U747" s="422"/>
      <c r="V747" s="422"/>
      <c r="W747" s="422"/>
      <c r="X747" s="423"/>
      <c r="Y747" s="427"/>
      <c r="Z747" s="428"/>
      <c r="AA747" s="429"/>
    </row>
    <row r="748" spans="1:27" s="228" customFormat="1" ht="15" customHeight="1" x14ac:dyDescent="0.15">
      <c r="A748" s="250"/>
      <c r="B748" s="444"/>
      <c r="C748" s="424"/>
      <c r="D748" s="425"/>
      <c r="E748" s="425"/>
      <c r="F748" s="425"/>
      <c r="G748" s="425"/>
      <c r="H748" s="425"/>
      <c r="I748" s="425"/>
      <c r="J748" s="425"/>
      <c r="K748" s="425"/>
      <c r="L748" s="425"/>
      <c r="M748" s="425"/>
      <c r="N748" s="425"/>
      <c r="O748" s="425"/>
      <c r="P748" s="425"/>
      <c r="Q748" s="425"/>
      <c r="R748" s="425"/>
      <c r="S748" s="425"/>
      <c r="T748" s="425"/>
      <c r="U748" s="425"/>
      <c r="V748" s="425"/>
      <c r="W748" s="425"/>
      <c r="X748" s="426"/>
      <c r="Y748" s="430"/>
      <c r="Z748" s="431"/>
      <c r="AA748" s="432"/>
    </row>
    <row r="749" spans="1:27" s="228" customFormat="1" ht="24.95" customHeight="1" x14ac:dyDescent="0.15">
      <c r="A749" s="250"/>
      <c r="B749" s="443" t="s">
        <v>278</v>
      </c>
      <c r="C749" s="464" t="s">
        <v>900</v>
      </c>
      <c r="D749" s="465"/>
      <c r="E749" s="465"/>
      <c r="F749" s="465"/>
      <c r="G749" s="465"/>
      <c r="H749" s="465"/>
      <c r="I749" s="465"/>
      <c r="J749" s="465"/>
      <c r="K749" s="465"/>
      <c r="L749" s="465"/>
      <c r="M749" s="465"/>
      <c r="N749" s="465"/>
      <c r="O749" s="465"/>
      <c r="P749" s="465"/>
      <c r="Q749" s="465"/>
      <c r="R749" s="465"/>
      <c r="S749" s="465"/>
      <c r="T749" s="465"/>
      <c r="U749" s="465"/>
      <c r="V749" s="465"/>
      <c r="W749" s="465"/>
      <c r="X749" s="466"/>
      <c r="Y749" s="427"/>
      <c r="Z749" s="428"/>
      <c r="AA749" s="429"/>
    </row>
    <row r="750" spans="1:27" s="228" customFormat="1" ht="24.95" customHeight="1" x14ac:dyDescent="0.15">
      <c r="A750" s="250"/>
      <c r="B750" s="444"/>
      <c r="C750" s="467"/>
      <c r="D750" s="468"/>
      <c r="E750" s="468"/>
      <c r="F750" s="468"/>
      <c r="G750" s="468"/>
      <c r="H750" s="468"/>
      <c r="I750" s="468"/>
      <c r="J750" s="468"/>
      <c r="K750" s="468"/>
      <c r="L750" s="468"/>
      <c r="M750" s="468"/>
      <c r="N750" s="468"/>
      <c r="O750" s="468"/>
      <c r="P750" s="468"/>
      <c r="Q750" s="468"/>
      <c r="R750" s="468"/>
      <c r="S750" s="468"/>
      <c r="T750" s="468"/>
      <c r="U750" s="468"/>
      <c r="V750" s="468"/>
      <c r="W750" s="468"/>
      <c r="X750" s="469"/>
      <c r="Y750" s="430"/>
      <c r="Z750" s="431"/>
      <c r="AA750" s="432"/>
    </row>
    <row r="751" spans="1:27" s="228" customFormat="1" ht="15" customHeight="1" x14ac:dyDescent="0.15">
      <c r="A751" s="250"/>
      <c r="B751" s="443" t="s">
        <v>279</v>
      </c>
      <c r="C751" s="421" t="s">
        <v>529</v>
      </c>
      <c r="D751" s="422"/>
      <c r="E751" s="422"/>
      <c r="F751" s="422"/>
      <c r="G751" s="422"/>
      <c r="H751" s="422"/>
      <c r="I751" s="422"/>
      <c r="J751" s="422"/>
      <c r="K751" s="422"/>
      <c r="L751" s="422"/>
      <c r="M751" s="422"/>
      <c r="N751" s="422"/>
      <c r="O751" s="422"/>
      <c r="P751" s="422"/>
      <c r="Q751" s="422"/>
      <c r="R751" s="422"/>
      <c r="S751" s="422"/>
      <c r="T751" s="422"/>
      <c r="U751" s="422"/>
      <c r="V751" s="422"/>
      <c r="W751" s="422"/>
      <c r="X751" s="423"/>
      <c r="Y751" s="427"/>
      <c r="Z751" s="428"/>
      <c r="AA751" s="429"/>
    </row>
    <row r="752" spans="1:27" s="228" customFormat="1" ht="15" customHeight="1" x14ac:dyDescent="0.15">
      <c r="A752" s="250"/>
      <c r="B752" s="444"/>
      <c r="C752" s="424"/>
      <c r="D752" s="425"/>
      <c r="E752" s="425"/>
      <c r="F752" s="425"/>
      <c r="G752" s="425"/>
      <c r="H752" s="425"/>
      <c r="I752" s="425"/>
      <c r="J752" s="425"/>
      <c r="K752" s="425"/>
      <c r="L752" s="425"/>
      <c r="M752" s="425"/>
      <c r="N752" s="425"/>
      <c r="O752" s="425"/>
      <c r="P752" s="425"/>
      <c r="Q752" s="425"/>
      <c r="R752" s="425"/>
      <c r="S752" s="425"/>
      <c r="T752" s="425"/>
      <c r="U752" s="425"/>
      <c r="V752" s="425"/>
      <c r="W752" s="425"/>
      <c r="X752" s="426"/>
      <c r="Y752" s="430"/>
      <c r="Z752" s="431"/>
      <c r="AA752" s="432"/>
    </row>
    <row r="753" spans="1:27" s="228" customFormat="1" ht="12.75" customHeight="1" x14ac:dyDescent="0.15">
      <c r="A753" s="250"/>
      <c r="B753" s="402"/>
      <c r="C753" s="417"/>
      <c r="D753" s="417"/>
      <c r="E753" s="417"/>
      <c r="F753" s="417"/>
      <c r="G753" s="417"/>
      <c r="H753" s="417"/>
      <c r="I753" s="417"/>
      <c r="J753" s="417"/>
      <c r="K753" s="417"/>
      <c r="L753" s="417"/>
      <c r="M753" s="417"/>
      <c r="N753" s="417"/>
      <c r="O753" s="417"/>
      <c r="P753" s="417"/>
      <c r="Q753" s="417"/>
      <c r="R753" s="417"/>
      <c r="S753" s="417"/>
      <c r="T753" s="417"/>
      <c r="U753" s="417"/>
      <c r="V753" s="417"/>
      <c r="W753" s="417"/>
      <c r="X753" s="417"/>
      <c r="Y753" s="416"/>
      <c r="Z753" s="416"/>
      <c r="AA753" s="416"/>
    </row>
    <row r="754" spans="1:27" s="228" customFormat="1" ht="18" customHeight="1" x14ac:dyDescent="0.15">
      <c r="A754" s="250"/>
      <c r="B754" s="263" t="s">
        <v>530</v>
      </c>
      <c r="C754" s="417"/>
      <c r="D754" s="417"/>
      <c r="E754" s="417"/>
      <c r="F754" s="417"/>
      <c r="G754" s="417"/>
      <c r="H754" s="417"/>
      <c r="I754" s="417"/>
      <c r="J754" s="417"/>
      <c r="K754" s="417"/>
      <c r="L754" s="417"/>
      <c r="M754" s="417"/>
      <c r="N754" s="417"/>
      <c r="O754" s="417"/>
      <c r="P754" s="417"/>
      <c r="Q754" s="417"/>
      <c r="R754" s="417"/>
      <c r="S754" s="417"/>
      <c r="T754" s="417"/>
      <c r="U754" s="417"/>
      <c r="V754" s="417"/>
      <c r="W754" s="417"/>
      <c r="X754" s="417"/>
      <c r="Y754" s="416"/>
      <c r="Z754" s="416"/>
      <c r="AA754" s="416"/>
    </row>
    <row r="755" spans="1:27" s="228" customFormat="1" ht="39.75" customHeight="1" x14ac:dyDescent="0.15">
      <c r="A755" s="250"/>
      <c r="B755" s="419" t="s">
        <v>11</v>
      </c>
      <c r="C755" s="464" t="s">
        <v>904</v>
      </c>
      <c r="D755" s="465"/>
      <c r="E755" s="465"/>
      <c r="F755" s="465"/>
      <c r="G755" s="465"/>
      <c r="H755" s="465"/>
      <c r="I755" s="465"/>
      <c r="J755" s="465"/>
      <c r="K755" s="465"/>
      <c r="L755" s="465"/>
      <c r="M755" s="465"/>
      <c r="N755" s="465"/>
      <c r="O755" s="465"/>
      <c r="P755" s="465"/>
      <c r="Q755" s="465"/>
      <c r="R755" s="465"/>
      <c r="S755" s="465"/>
      <c r="T755" s="465"/>
      <c r="U755" s="465"/>
      <c r="V755" s="465"/>
      <c r="W755" s="465"/>
      <c r="X755" s="466"/>
      <c r="Y755" s="427"/>
      <c r="Z755" s="428"/>
      <c r="AA755" s="429"/>
    </row>
    <row r="756" spans="1:27" s="228" customFormat="1" ht="39.75" customHeight="1" x14ac:dyDescent="0.15">
      <c r="A756" s="250"/>
      <c r="B756" s="420"/>
      <c r="C756" s="467"/>
      <c r="D756" s="468"/>
      <c r="E756" s="468"/>
      <c r="F756" s="468"/>
      <c r="G756" s="468"/>
      <c r="H756" s="468"/>
      <c r="I756" s="468"/>
      <c r="J756" s="468"/>
      <c r="K756" s="468"/>
      <c r="L756" s="468"/>
      <c r="M756" s="468"/>
      <c r="N756" s="468"/>
      <c r="O756" s="468"/>
      <c r="P756" s="468"/>
      <c r="Q756" s="468"/>
      <c r="R756" s="468"/>
      <c r="S756" s="468"/>
      <c r="T756" s="468"/>
      <c r="U756" s="468"/>
      <c r="V756" s="468"/>
      <c r="W756" s="468"/>
      <c r="X756" s="469"/>
      <c r="Y756" s="430"/>
      <c r="Z756" s="431"/>
      <c r="AA756" s="432"/>
    </row>
    <row r="757" spans="1:27" s="228" customFormat="1" ht="34.5" customHeight="1" x14ac:dyDescent="0.15">
      <c r="A757" s="250"/>
      <c r="B757" s="419" t="s">
        <v>12</v>
      </c>
      <c r="C757" s="421" t="s">
        <v>899</v>
      </c>
      <c r="D757" s="422"/>
      <c r="E757" s="422"/>
      <c r="F757" s="422"/>
      <c r="G757" s="422"/>
      <c r="H757" s="422"/>
      <c r="I757" s="422"/>
      <c r="J757" s="422"/>
      <c r="K757" s="422"/>
      <c r="L757" s="422"/>
      <c r="M757" s="422"/>
      <c r="N757" s="422"/>
      <c r="O757" s="422"/>
      <c r="P757" s="422"/>
      <c r="Q757" s="422"/>
      <c r="R757" s="422"/>
      <c r="S757" s="422"/>
      <c r="T757" s="422"/>
      <c r="U757" s="422"/>
      <c r="V757" s="422"/>
      <c r="W757" s="422"/>
      <c r="X757" s="423"/>
      <c r="Y757" s="427"/>
      <c r="Z757" s="428"/>
      <c r="AA757" s="429"/>
    </row>
    <row r="758" spans="1:27" s="228" customFormat="1" ht="34.5" customHeight="1" x14ac:dyDescent="0.15">
      <c r="A758" s="250"/>
      <c r="B758" s="445"/>
      <c r="C758" s="424"/>
      <c r="D758" s="425"/>
      <c r="E758" s="425"/>
      <c r="F758" s="425"/>
      <c r="G758" s="425"/>
      <c r="H758" s="425"/>
      <c r="I758" s="425"/>
      <c r="J758" s="425"/>
      <c r="K758" s="425"/>
      <c r="L758" s="425"/>
      <c r="M758" s="425"/>
      <c r="N758" s="425"/>
      <c r="O758" s="425"/>
      <c r="P758" s="425"/>
      <c r="Q758" s="425"/>
      <c r="R758" s="425"/>
      <c r="S758" s="425"/>
      <c r="T758" s="425"/>
      <c r="U758" s="425"/>
      <c r="V758" s="425"/>
      <c r="W758" s="425"/>
      <c r="X758" s="426"/>
      <c r="Y758" s="446"/>
      <c r="Z758" s="447"/>
      <c r="AA758" s="448"/>
    </row>
    <row r="759" spans="1:27" s="228" customFormat="1" ht="15" customHeight="1" x14ac:dyDescent="0.15">
      <c r="A759" s="250"/>
      <c r="B759" s="419" t="s">
        <v>13</v>
      </c>
      <c r="C759" s="421" t="s">
        <v>519</v>
      </c>
      <c r="D759" s="422"/>
      <c r="E759" s="422"/>
      <c r="F759" s="422"/>
      <c r="G759" s="422"/>
      <c r="H759" s="422"/>
      <c r="I759" s="422"/>
      <c r="J759" s="422"/>
      <c r="K759" s="422"/>
      <c r="L759" s="422"/>
      <c r="M759" s="422"/>
      <c r="N759" s="422"/>
      <c r="O759" s="422"/>
      <c r="P759" s="422"/>
      <c r="Q759" s="422"/>
      <c r="R759" s="422"/>
      <c r="S759" s="422"/>
      <c r="T759" s="422"/>
      <c r="U759" s="422"/>
      <c r="V759" s="422"/>
      <c r="W759" s="422"/>
      <c r="X759" s="423"/>
      <c r="Y759" s="427"/>
      <c r="Z759" s="428"/>
      <c r="AA759" s="429"/>
    </row>
    <row r="760" spans="1:27" s="228" customFormat="1" ht="15" customHeight="1" x14ac:dyDescent="0.15">
      <c r="A760" s="250"/>
      <c r="B760" s="445"/>
      <c r="C760" s="424"/>
      <c r="D760" s="425"/>
      <c r="E760" s="425"/>
      <c r="F760" s="425"/>
      <c r="G760" s="425"/>
      <c r="H760" s="425"/>
      <c r="I760" s="425"/>
      <c r="J760" s="425"/>
      <c r="K760" s="425"/>
      <c r="L760" s="425"/>
      <c r="M760" s="425"/>
      <c r="N760" s="425"/>
      <c r="O760" s="425"/>
      <c r="P760" s="425"/>
      <c r="Q760" s="425"/>
      <c r="R760" s="425"/>
      <c r="S760" s="425"/>
      <c r="T760" s="425"/>
      <c r="U760" s="425"/>
      <c r="V760" s="425"/>
      <c r="W760" s="425"/>
      <c r="X760" s="426"/>
      <c r="Y760" s="446"/>
      <c r="Z760" s="447"/>
      <c r="AA760" s="448"/>
    </row>
    <row r="761" spans="1:27" s="228" customFormat="1" ht="15" customHeight="1" x14ac:dyDescent="0.15">
      <c r="A761" s="250"/>
      <c r="B761" s="419" t="s">
        <v>14</v>
      </c>
      <c r="C761" s="421" t="s">
        <v>520</v>
      </c>
      <c r="D761" s="422"/>
      <c r="E761" s="422"/>
      <c r="F761" s="422"/>
      <c r="G761" s="422"/>
      <c r="H761" s="422"/>
      <c r="I761" s="422"/>
      <c r="J761" s="422"/>
      <c r="K761" s="422"/>
      <c r="L761" s="422"/>
      <c r="M761" s="422"/>
      <c r="N761" s="422"/>
      <c r="O761" s="422"/>
      <c r="P761" s="422"/>
      <c r="Q761" s="422"/>
      <c r="R761" s="422"/>
      <c r="S761" s="422"/>
      <c r="T761" s="422"/>
      <c r="U761" s="422"/>
      <c r="V761" s="422"/>
      <c r="W761" s="422"/>
      <c r="X761" s="423"/>
      <c r="Y761" s="427"/>
      <c r="Z761" s="428"/>
      <c r="AA761" s="429"/>
    </row>
    <row r="762" spans="1:27" s="228" customFormat="1" ht="15" customHeight="1" x14ac:dyDescent="0.15">
      <c r="A762" s="250"/>
      <c r="B762" s="420"/>
      <c r="C762" s="424"/>
      <c r="D762" s="425"/>
      <c r="E762" s="425"/>
      <c r="F762" s="425"/>
      <c r="G762" s="425"/>
      <c r="H762" s="425"/>
      <c r="I762" s="425"/>
      <c r="J762" s="425"/>
      <c r="K762" s="425"/>
      <c r="L762" s="425"/>
      <c r="M762" s="425"/>
      <c r="N762" s="425"/>
      <c r="O762" s="425"/>
      <c r="P762" s="425"/>
      <c r="Q762" s="425"/>
      <c r="R762" s="425"/>
      <c r="S762" s="425"/>
      <c r="T762" s="425"/>
      <c r="U762" s="425"/>
      <c r="V762" s="425"/>
      <c r="W762" s="425"/>
      <c r="X762" s="426"/>
      <c r="Y762" s="430"/>
      <c r="Z762" s="431"/>
      <c r="AA762" s="432"/>
    </row>
    <row r="763" spans="1:27" s="228" customFormat="1" ht="15" customHeight="1" x14ac:dyDescent="0.15">
      <c r="A763" s="250"/>
      <c r="B763" s="419" t="s">
        <v>15</v>
      </c>
      <c r="C763" s="421" t="s">
        <v>521</v>
      </c>
      <c r="D763" s="422"/>
      <c r="E763" s="422"/>
      <c r="F763" s="422"/>
      <c r="G763" s="422"/>
      <c r="H763" s="422"/>
      <c r="I763" s="422"/>
      <c r="J763" s="422"/>
      <c r="K763" s="422"/>
      <c r="L763" s="422"/>
      <c r="M763" s="422"/>
      <c r="N763" s="422"/>
      <c r="O763" s="422"/>
      <c r="P763" s="422"/>
      <c r="Q763" s="422"/>
      <c r="R763" s="422"/>
      <c r="S763" s="422"/>
      <c r="T763" s="422"/>
      <c r="U763" s="422"/>
      <c r="V763" s="422"/>
      <c r="W763" s="422"/>
      <c r="X763" s="423"/>
      <c r="Y763" s="427"/>
      <c r="Z763" s="428"/>
      <c r="AA763" s="429"/>
    </row>
    <row r="764" spans="1:27" s="228" customFormat="1" ht="15" customHeight="1" x14ac:dyDescent="0.15">
      <c r="A764" s="250"/>
      <c r="B764" s="445"/>
      <c r="C764" s="424"/>
      <c r="D764" s="425"/>
      <c r="E764" s="425"/>
      <c r="F764" s="425"/>
      <c r="G764" s="425"/>
      <c r="H764" s="425"/>
      <c r="I764" s="425"/>
      <c r="J764" s="425"/>
      <c r="K764" s="425"/>
      <c r="L764" s="425"/>
      <c r="M764" s="425"/>
      <c r="N764" s="425"/>
      <c r="O764" s="425"/>
      <c r="P764" s="425"/>
      <c r="Q764" s="425"/>
      <c r="R764" s="425"/>
      <c r="S764" s="425"/>
      <c r="T764" s="425"/>
      <c r="U764" s="425"/>
      <c r="V764" s="425"/>
      <c r="W764" s="425"/>
      <c r="X764" s="426"/>
      <c r="Y764" s="446"/>
      <c r="Z764" s="447"/>
      <c r="AA764" s="448"/>
    </row>
    <row r="765" spans="1:27" s="228" customFormat="1" ht="15" customHeight="1" x14ac:dyDescent="0.15">
      <c r="A765" s="250"/>
      <c r="B765" s="419" t="s">
        <v>16</v>
      </c>
      <c r="C765" s="421" t="s">
        <v>529</v>
      </c>
      <c r="D765" s="422"/>
      <c r="E765" s="422"/>
      <c r="F765" s="422"/>
      <c r="G765" s="422"/>
      <c r="H765" s="422"/>
      <c r="I765" s="422"/>
      <c r="J765" s="422"/>
      <c r="K765" s="422"/>
      <c r="L765" s="422"/>
      <c r="M765" s="422"/>
      <c r="N765" s="422"/>
      <c r="O765" s="422"/>
      <c r="P765" s="422"/>
      <c r="Q765" s="422"/>
      <c r="R765" s="422"/>
      <c r="S765" s="422"/>
      <c r="T765" s="422"/>
      <c r="U765" s="422"/>
      <c r="V765" s="422"/>
      <c r="W765" s="422"/>
      <c r="X765" s="423"/>
      <c r="Y765" s="427"/>
      <c r="Z765" s="428"/>
      <c r="AA765" s="429"/>
    </row>
    <row r="766" spans="1:27" s="228" customFormat="1" ht="15" customHeight="1" x14ac:dyDescent="0.15">
      <c r="A766" s="250"/>
      <c r="B766" s="420"/>
      <c r="C766" s="424"/>
      <c r="D766" s="425"/>
      <c r="E766" s="425"/>
      <c r="F766" s="425"/>
      <c r="G766" s="425"/>
      <c r="H766" s="425"/>
      <c r="I766" s="425"/>
      <c r="J766" s="425"/>
      <c r="K766" s="425"/>
      <c r="L766" s="425"/>
      <c r="M766" s="425"/>
      <c r="N766" s="425"/>
      <c r="O766" s="425"/>
      <c r="P766" s="425"/>
      <c r="Q766" s="425"/>
      <c r="R766" s="425"/>
      <c r="S766" s="425"/>
      <c r="T766" s="425"/>
      <c r="U766" s="425"/>
      <c r="V766" s="425"/>
      <c r="W766" s="425"/>
      <c r="X766" s="426"/>
      <c r="Y766" s="430"/>
      <c r="Z766" s="431"/>
      <c r="AA766" s="432"/>
    </row>
    <row r="767" spans="1:27" s="228" customFormat="1" ht="15" customHeight="1" x14ac:dyDescent="0.15">
      <c r="A767" s="250"/>
      <c r="B767" s="247"/>
      <c r="C767" s="418"/>
      <c r="D767" s="418"/>
      <c r="E767" s="418"/>
      <c r="F767" s="418"/>
      <c r="G767" s="418"/>
      <c r="H767" s="418"/>
      <c r="I767" s="418"/>
      <c r="J767" s="418"/>
      <c r="K767" s="418"/>
      <c r="L767" s="418"/>
      <c r="M767" s="418"/>
      <c r="N767" s="418"/>
      <c r="O767" s="418"/>
      <c r="P767" s="418"/>
      <c r="Q767" s="418"/>
      <c r="R767" s="418"/>
      <c r="S767" s="418"/>
      <c r="T767" s="418"/>
      <c r="U767" s="418"/>
      <c r="V767" s="418"/>
      <c r="W767" s="418"/>
      <c r="X767" s="418"/>
      <c r="Y767" s="416"/>
      <c r="Z767" s="416"/>
      <c r="AA767" s="416"/>
    </row>
    <row r="768" spans="1:27" s="228" customFormat="1" ht="18" customHeight="1" x14ac:dyDescent="0.15">
      <c r="A768" s="250"/>
      <c r="B768" s="263" t="s">
        <v>531</v>
      </c>
      <c r="C768" s="417"/>
      <c r="D768" s="417"/>
      <c r="E768" s="417"/>
      <c r="F768" s="417"/>
      <c r="G768" s="417"/>
      <c r="H768" s="417"/>
      <c r="I768" s="417"/>
      <c r="J768" s="417"/>
      <c r="K768" s="417"/>
      <c r="L768" s="417"/>
      <c r="M768" s="417"/>
      <c r="N768" s="417"/>
      <c r="O768" s="417"/>
      <c r="P768" s="417"/>
      <c r="Q768" s="417"/>
      <c r="R768" s="417"/>
      <c r="S768" s="417"/>
      <c r="T768" s="417"/>
      <c r="U768" s="417"/>
      <c r="V768" s="417"/>
      <c r="W768" s="417"/>
      <c r="X768" s="417"/>
      <c r="Y768" s="416"/>
      <c r="Z768" s="416"/>
      <c r="AA768" s="416"/>
    </row>
    <row r="769" spans="1:27" s="228" customFormat="1" ht="39.75" customHeight="1" x14ac:dyDescent="0.15">
      <c r="A769" s="250"/>
      <c r="B769" s="419" t="s">
        <v>11</v>
      </c>
      <c r="C769" s="464" t="s">
        <v>904</v>
      </c>
      <c r="D769" s="465"/>
      <c r="E769" s="465"/>
      <c r="F769" s="465"/>
      <c r="G769" s="465"/>
      <c r="H769" s="465"/>
      <c r="I769" s="465"/>
      <c r="J769" s="465"/>
      <c r="K769" s="465"/>
      <c r="L769" s="465"/>
      <c r="M769" s="465"/>
      <c r="N769" s="465"/>
      <c r="O769" s="465"/>
      <c r="P769" s="465"/>
      <c r="Q769" s="465"/>
      <c r="R769" s="465"/>
      <c r="S769" s="465"/>
      <c r="T769" s="465"/>
      <c r="U769" s="465"/>
      <c r="V769" s="465"/>
      <c r="W769" s="465"/>
      <c r="X769" s="466"/>
      <c r="Y769" s="427"/>
      <c r="Z769" s="428"/>
      <c r="AA769" s="429"/>
    </row>
    <row r="770" spans="1:27" s="228" customFormat="1" ht="39.75" customHeight="1" x14ac:dyDescent="0.15">
      <c r="A770" s="250"/>
      <c r="B770" s="420"/>
      <c r="C770" s="467"/>
      <c r="D770" s="468"/>
      <c r="E770" s="468"/>
      <c r="F770" s="468"/>
      <c r="G770" s="468"/>
      <c r="H770" s="468"/>
      <c r="I770" s="468"/>
      <c r="J770" s="468"/>
      <c r="K770" s="468"/>
      <c r="L770" s="468"/>
      <c r="M770" s="468"/>
      <c r="N770" s="468"/>
      <c r="O770" s="468"/>
      <c r="P770" s="468"/>
      <c r="Q770" s="468"/>
      <c r="R770" s="468"/>
      <c r="S770" s="468"/>
      <c r="T770" s="468"/>
      <c r="U770" s="468"/>
      <c r="V770" s="468"/>
      <c r="W770" s="468"/>
      <c r="X770" s="469"/>
      <c r="Y770" s="430"/>
      <c r="Z770" s="431"/>
      <c r="AA770" s="432"/>
    </row>
    <row r="771" spans="1:27" s="228" customFormat="1" ht="34.5" customHeight="1" x14ac:dyDescent="0.15">
      <c r="A771" s="250"/>
      <c r="B771" s="419" t="s">
        <v>12</v>
      </c>
      <c r="C771" s="421" t="s">
        <v>899</v>
      </c>
      <c r="D771" s="422"/>
      <c r="E771" s="422"/>
      <c r="F771" s="422"/>
      <c r="G771" s="422"/>
      <c r="H771" s="422"/>
      <c r="I771" s="422"/>
      <c r="J771" s="422"/>
      <c r="K771" s="422"/>
      <c r="L771" s="422"/>
      <c r="M771" s="422"/>
      <c r="N771" s="422"/>
      <c r="O771" s="422"/>
      <c r="P771" s="422"/>
      <c r="Q771" s="422"/>
      <c r="R771" s="422"/>
      <c r="S771" s="422"/>
      <c r="T771" s="422"/>
      <c r="U771" s="422"/>
      <c r="V771" s="422"/>
      <c r="W771" s="422"/>
      <c r="X771" s="423"/>
      <c r="Y771" s="427"/>
      <c r="Z771" s="428"/>
      <c r="AA771" s="429"/>
    </row>
    <row r="772" spans="1:27" s="228" customFormat="1" ht="34.5" customHeight="1" x14ac:dyDescent="0.15">
      <c r="A772" s="250"/>
      <c r="B772" s="445"/>
      <c r="C772" s="424"/>
      <c r="D772" s="425"/>
      <c r="E772" s="425"/>
      <c r="F772" s="425"/>
      <c r="G772" s="425"/>
      <c r="H772" s="425"/>
      <c r="I772" s="425"/>
      <c r="J772" s="425"/>
      <c r="K772" s="425"/>
      <c r="L772" s="425"/>
      <c r="M772" s="425"/>
      <c r="N772" s="425"/>
      <c r="O772" s="425"/>
      <c r="P772" s="425"/>
      <c r="Q772" s="425"/>
      <c r="R772" s="425"/>
      <c r="S772" s="425"/>
      <c r="T772" s="425"/>
      <c r="U772" s="425"/>
      <c r="V772" s="425"/>
      <c r="W772" s="425"/>
      <c r="X772" s="426"/>
      <c r="Y772" s="446"/>
      <c r="Z772" s="447"/>
      <c r="AA772" s="448"/>
    </row>
    <row r="773" spans="1:27" s="228" customFormat="1" ht="15" customHeight="1" x14ac:dyDescent="0.15">
      <c r="A773" s="250"/>
      <c r="B773" s="419" t="s">
        <v>13</v>
      </c>
      <c r="C773" s="421" t="s">
        <v>519</v>
      </c>
      <c r="D773" s="422"/>
      <c r="E773" s="422"/>
      <c r="F773" s="422"/>
      <c r="G773" s="422"/>
      <c r="H773" s="422"/>
      <c r="I773" s="422"/>
      <c r="J773" s="422"/>
      <c r="K773" s="422"/>
      <c r="L773" s="422"/>
      <c r="M773" s="422"/>
      <c r="N773" s="422"/>
      <c r="O773" s="422"/>
      <c r="P773" s="422"/>
      <c r="Q773" s="422"/>
      <c r="R773" s="422"/>
      <c r="S773" s="422"/>
      <c r="T773" s="422"/>
      <c r="U773" s="422"/>
      <c r="V773" s="422"/>
      <c r="W773" s="422"/>
      <c r="X773" s="423"/>
      <c r="Y773" s="427"/>
      <c r="Z773" s="428"/>
      <c r="AA773" s="429"/>
    </row>
    <row r="774" spans="1:27" s="228" customFormat="1" ht="15" customHeight="1" x14ac:dyDescent="0.15">
      <c r="A774" s="250"/>
      <c r="B774" s="445"/>
      <c r="C774" s="424"/>
      <c r="D774" s="425"/>
      <c r="E774" s="425"/>
      <c r="F774" s="425"/>
      <c r="G774" s="425"/>
      <c r="H774" s="425"/>
      <c r="I774" s="425"/>
      <c r="J774" s="425"/>
      <c r="K774" s="425"/>
      <c r="L774" s="425"/>
      <c r="M774" s="425"/>
      <c r="N774" s="425"/>
      <c r="O774" s="425"/>
      <c r="P774" s="425"/>
      <c r="Q774" s="425"/>
      <c r="R774" s="425"/>
      <c r="S774" s="425"/>
      <c r="T774" s="425"/>
      <c r="U774" s="425"/>
      <c r="V774" s="425"/>
      <c r="W774" s="425"/>
      <c r="X774" s="426"/>
      <c r="Y774" s="446"/>
      <c r="Z774" s="447"/>
      <c r="AA774" s="448"/>
    </row>
    <row r="775" spans="1:27" s="228" customFormat="1" ht="15" customHeight="1" x14ac:dyDescent="0.15">
      <c r="A775" s="250"/>
      <c r="B775" s="419" t="s">
        <v>14</v>
      </c>
      <c r="C775" s="421" t="s">
        <v>520</v>
      </c>
      <c r="D775" s="422"/>
      <c r="E775" s="422"/>
      <c r="F775" s="422"/>
      <c r="G775" s="422"/>
      <c r="H775" s="422"/>
      <c r="I775" s="422"/>
      <c r="J775" s="422"/>
      <c r="K775" s="422"/>
      <c r="L775" s="422"/>
      <c r="M775" s="422"/>
      <c r="N775" s="422"/>
      <c r="O775" s="422"/>
      <c r="P775" s="422"/>
      <c r="Q775" s="422"/>
      <c r="R775" s="422"/>
      <c r="S775" s="422"/>
      <c r="T775" s="422"/>
      <c r="U775" s="422"/>
      <c r="V775" s="422"/>
      <c r="W775" s="422"/>
      <c r="X775" s="423"/>
      <c r="Y775" s="427"/>
      <c r="Z775" s="428"/>
      <c r="AA775" s="429"/>
    </row>
    <row r="776" spans="1:27" s="228" customFormat="1" ht="15" customHeight="1" x14ac:dyDescent="0.15">
      <c r="A776" s="250"/>
      <c r="B776" s="420"/>
      <c r="C776" s="424"/>
      <c r="D776" s="425"/>
      <c r="E776" s="425"/>
      <c r="F776" s="425"/>
      <c r="G776" s="425"/>
      <c r="H776" s="425"/>
      <c r="I776" s="425"/>
      <c r="J776" s="425"/>
      <c r="K776" s="425"/>
      <c r="L776" s="425"/>
      <c r="M776" s="425"/>
      <c r="N776" s="425"/>
      <c r="O776" s="425"/>
      <c r="P776" s="425"/>
      <c r="Q776" s="425"/>
      <c r="R776" s="425"/>
      <c r="S776" s="425"/>
      <c r="T776" s="425"/>
      <c r="U776" s="425"/>
      <c r="V776" s="425"/>
      <c r="W776" s="425"/>
      <c r="X776" s="426"/>
      <c r="Y776" s="430"/>
      <c r="Z776" s="431"/>
      <c r="AA776" s="432"/>
    </row>
    <row r="777" spans="1:27" s="228" customFormat="1" ht="15" customHeight="1" x14ac:dyDescent="0.15">
      <c r="A777" s="250"/>
      <c r="B777" s="419" t="s">
        <v>15</v>
      </c>
      <c r="C777" s="421" t="s">
        <v>529</v>
      </c>
      <c r="D777" s="422"/>
      <c r="E777" s="422"/>
      <c r="F777" s="422"/>
      <c r="G777" s="422"/>
      <c r="H777" s="422"/>
      <c r="I777" s="422"/>
      <c r="J777" s="422"/>
      <c r="K777" s="422"/>
      <c r="L777" s="422"/>
      <c r="M777" s="422"/>
      <c r="N777" s="422"/>
      <c r="O777" s="422"/>
      <c r="P777" s="422"/>
      <c r="Q777" s="422"/>
      <c r="R777" s="422"/>
      <c r="S777" s="422"/>
      <c r="T777" s="422"/>
      <c r="U777" s="422"/>
      <c r="V777" s="422"/>
      <c r="W777" s="422"/>
      <c r="X777" s="423"/>
      <c r="Y777" s="427"/>
      <c r="Z777" s="428"/>
      <c r="AA777" s="429"/>
    </row>
    <row r="778" spans="1:27" s="228" customFormat="1" ht="15" customHeight="1" x14ac:dyDescent="0.15">
      <c r="A778" s="250"/>
      <c r="B778" s="420"/>
      <c r="C778" s="424"/>
      <c r="D778" s="425"/>
      <c r="E778" s="425"/>
      <c r="F778" s="425"/>
      <c r="G778" s="425"/>
      <c r="H778" s="425"/>
      <c r="I778" s="425"/>
      <c r="J778" s="425"/>
      <c r="K778" s="425"/>
      <c r="L778" s="425"/>
      <c r="M778" s="425"/>
      <c r="N778" s="425"/>
      <c r="O778" s="425"/>
      <c r="P778" s="425"/>
      <c r="Q778" s="425"/>
      <c r="R778" s="425"/>
      <c r="S778" s="425"/>
      <c r="T778" s="425"/>
      <c r="U778" s="425"/>
      <c r="V778" s="425"/>
      <c r="W778" s="425"/>
      <c r="X778" s="426"/>
      <c r="Y778" s="430"/>
      <c r="Z778" s="431"/>
      <c r="AA778" s="432"/>
    </row>
    <row r="779" spans="1:27" s="228" customFormat="1" ht="15" customHeight="1" x14ac:dyDescent="0.15">
      <c r="A779" s="250"/>
      <c r="B779" s="247"/>
      <c r="C779" s="418"/>
      <c r="D779" s="418"/>
      <c r="E779" s="418"/>
      <c r="F779" s="418"/>
      <c r="G779" s="418"/>
      <c r="H779" s="418"/>
      <c r="I779" s="418"/>
      <c r="J779" s="418"/>
      <c r="K779" s="418"/>
      <c r="L779" s="418"/>
      <c r="M779" s="418"/>
      <c r="N779" s="418"/>
      <c r="O779" s="418"/>
      <c r="P779" s="418"/>
      <c r="Q779" s="418"/>
      <c r="R779" s="418"/>
      <c r="S779" s="418"/>
      <c r="T779" s="418"/>
      <c r="U779" s="418"/>
      <c r="V779" s="418"/>
      <c r="W779" s="418"/>
      <c r="X779" s="418"/>
      <c r="Y779" s="416"/>
      <c r="Z779" s="416"/>
      <c r="AA779" s="416"/>
    </row>
    <row r="780" spans="1:27" s="228" customFormat="1" ht="30" customHeight="1" x14ac:dyDescent="0.15">
      <c r="A780" s="250"/>
      <c r="B780" s="247"/>
      <c r="C780" s="310"/>
      <c r="D780" s="310"/>
      <c r="E780" s="310"/>
      <c r="F780" s="310"/>
      <c r="G780" s="310"/>
      <c r="H780" s="310"/>
      <c r="I780" s="310"/>
      <c r="J780" s="310"/>
      <c r="K780" s="310"/>
      <c r="L780" s="310"/>
      <c r="M780" s="310"/>
      <c r="N780" s="310"/>
      <c r="O780" s="310"/>
      <c r="P780" s="310"/>
      <c r="Q780" s="310"/>
      <c r="R780" s="310"/>
      <c r="S780" s="310"/>
      <c r="T780" s="310"/>
      <c r="U780" s="310"/>
      <c r="V780" s="310"/>
      <c r="W780" s="310"/>
      <c r="X780" s="310"/>
      <c r="Y780" s="333"/>
      <c r="Z780" s="333"/>
      <c r="AA780" s="333"/>
    </row>
    <row r="781" spans="1:27" s="235" customFormat="1" ht="12.95" customHeight="1" x14ac:dyDescent="0.15">
      <c r="A781" s="403"/>
      <c r="B781" s="403"/>
      <c r="C781" s="404"/>
      <c r="D781" s="404"/>
      <c r="E781" s="404"/>
      <c r="F781" s="404"/>
      <c r="G781" s="404"/>
      <c r="H781" s="404"/>
      <c r="I781" s="405"/>
      <c r="J781" s="405"/>
      <c r="K781" s="405"/>
      <c r="L781" s="405"/>
      <c r="M781" s="405"/>
      <c r="N781" s="405"/>
      <c r="O781" s="405"/>
      <c r="P781" s="405"/>
      <c r="Q781" s="405"/>
      <c r="R781" s="405"/>
      <c r="S781" s="405"/>
      <c r="T781" s="405"/>
      <c r="U781" s="405"/>
      <c r="V781" s="405"/>
      <c r="W781" s="405"/>
      <c r="X781" s="405"/>
      <c r="Y781" s="406"/>
      <c r="Z781" s="406"/>
      <c r="AA781" s="406"/>
    </row>
    <row r="782" spans="1:27" s="213" customFormat="1" ht="12.75" customHeight="1" x14ac:dyDescent="0.15">
      <c r="A782" s="247"/>
      <c r="B782" s="247"/>
      <c r="C782" s="407"/>
      <c r="D782" s="407"/>
      <c r="E782" s="407"/>
      <c r="F782" s="407"/>
      <c r="G782" s="407"/>
      <c r="H782" s="407"/>
      <c r="I782" s="407"/>
      <c r="J782" s="407"/>
      <c r="K782" s="407"/>
      <c r="L782" s="407"/>
      <c r="M782" s="407"/>
      <c r="N782" s="407"/>
      <c r="O782" s="407"/>
      <c r="P782" s="407"/>
      <c r="Q782" s="407"/>
      <c r="R782" s="407"/>
      <c r="S782" s="407"/>
      <c r="T782" s="407"/>
      <c r="U782" s="407"/>
      <c r="V782" s="407"/>
      <c r="W782" s="407"/>
      <c r="X782" s="407"/>
      <c r="Y782" s="407"/>
      <c r="Z782" s="407"/>
      <c r="AA782" s="407"/>
    </row>
    <row r="783" spans="1:27" s="213" customFormat="1" ht="12.75" customHeight="1" x14ac:dyDescent="0.15">
      <c r="A783" s="247"/>
      <c r="B783" s="247"/>
      <c r="C783" s="407"/>
      <c r="D783" s="407"/>
      <c r="E783" s="407"/>
      <c r="F783" s="407"/>
      <c r="G783" s="407"/>
      <c r="H783" s="407"/>
      <c r="I783" s="407"/>
      <c r="J783" s="407"/>
      <c r="K783" s="407"/>
      <c r="L783" s="407"/>
      <c r="M783" s="407"/>
      <c r="N783" s="407"/>
      <c r="O783" s="407"/>
      <c r="P783" s="407"/>
      <c r="Q783" s="407"/>
      <c r="R783" s="407"/>
      <c r="S783" s="407"/>
      <c r="T783" s="407"/>
      <c r="U783" s="407"/>
      <c r="V783" s="407"/>
      <c r="W783" s="407"/>
      <c r="X783" s="407"/>
      <c r="Y783" s="407"/>
      <c r="Z783" s="407"/>
      <c r="AA783" s="407"/>
    </row>
    <row r="784" spans="1:27" s="213" customFormat="1" ht="12.75" customHeight="1" x14ac:dyDescent="0.15">
      <c r="A784" s="247"/>
      <c r="B784" s="247"/>
      <c r="C784" s="328"/>
      <c r="D784" s="328"/>
      <c r="E784" s="328"/>
      <c r="F784" s="328"/>
      <c r="G784" s="328"/>
      <c r="H784" s="328"/>
      <c r="I784" s="328"/>
      <c r="J784" s="328"/>
      <c r="K784" s="328"/>
      <c r="L784" s="328"/>
      <c r="M784" s="328"/>
      <c r="N784" s="328"/>
      <c r="O784" s="328"/>
      <c r="P784" s="328"/>
      <c r="Q784" s="328"/>
      <c r="R784" s="328"/>
      <c r="S784" s="328"/>
      <c r="T784" s="328"/>
      <c r="U784" s="328"/>
      <c r="V784" s="328"/>
      <c r="W784" s="328"/>
      <c r="X784" s="328"/>
      <c r="Y784" s="289"/>
      <c r="Z784" s="289"/>
      <c r="AA784" s="289"/>
    </row>
    <row r="785" spans="1:27" s="213" customFormat="1" ht="12.75" customHeight="1" x14ac:dyDescent="0.15">
      <c r="A785" s="247"/>
      <c r="B785" s="247"/>
      <c r="C785" s="328"/>
      <c r="D785" s="328"/>
      <c r="E785" s="328"/>
      <c r="F785" s="328"/>
      <c r="G785" s="328"/>
      <c r="H785" s="328"/>
      <c r="I785" s="328"/>
      <c r="J785" s="328"/>
      <c r="K785" s="328"/>
      <c r="L785" s="328"/>
      <c r="M785" s="328"/>
      <c r="N785" s="328"/>
      <c r="O785" s="328"/>
      <c r="P785" s="328"/>
      <c r="Q785" s="328"/>
      <c r="R785" s="328"/>
      <c r="S785" s="328"/>
      <c r="T785" s="328"/>
      <c r="U785" s="328"/>
      <c r="V785" s="328"/>
      <c r="W785" s="328"/>
      <c r="X785" s="328"/>
      <c r="Y785" s="289"/>
      <c r="Z785" s="289"/>
      <c r="AA785" s="289"/>
    </row>
    <row r="786" spans="1:27" s="213" customFormat="1" ht="12.95" customHeight="1" thickBot="1" x14ac:dyDescent="0.2">
      <c r="A786" s="263"/>
      <c r="B786" s="263"/>
      <c r="C786" s="271"/>
      <c r="D786" s="271"/>
      <c r="E786" s="271"/>
      <c r="F786" s="271"/>
      <c r="G786" s="271"/>
      <c r="H786" s="271"/>
      <c r="I786" s="271"/>
      <c r="J786" s="273"/>
      <c r="K786" s="273"/>
      <c r="L786" s="273"/>
      <c r="M786" s="273"/>
      <c r="N786" s="273"/>
      <c r="O786" s="273"/>
      <c r="P786" s="273"/>
      <c r="Q786" s="273"/>
      <c r="R786" s="273"/>
      <c r="S786" s="264"/>
      <c r="T786" s="264"/>
      <c r="U786" s="264"/>
      <c r="V786" s="264"/>
      <c r="W786" s="264"/>
      <c r="X786" s="264"/>
      <c r="Y786" s="289"/>
      <c r="Z786" s="289"/>
      <c r="AA786" s="289"/>
    </row>
    <row r="787" spans="1:27" s="236" customFormat="1" ht="24" customHeight="1" thickTop="1" x14ac:dyDescent="0.15">
      <c r="A787" s="636" t="s">
        <v>828</v>
      </c>
      <c r="B787" s="637"/>
      <c r="C787" s="637"/>
      <c r="D787" s="637"/>
      <c r="E787" s="637"/>
      <c r="F787" s="637"/>
      <c r="G787" s="637"/>
      <c r="H787" s="637"/>
      <c r="I787" s="637"/>
      <c r="J787" s="637"/>
      <c r="K787" s="637"/>
      <c r="L787" s="637"/>
      <c r="M787" s="637"/>
      <c r="N787" s="637"/>
      <c r="O787" s="637"/>
      <c r="P787" s="637"/>
      <c r="Q787" s="637"/>
      <c r="R787" s="637"/>
      <c r="S787" s="637"/>
      <c r="T787" s="637"/>
      <c r="U787" s="637"/>
      <c r="V787" s="637"/>
      <c r="W787" s="637"/>
      <c r="X787" s="637"/>
      <c r="Y787" s="637"/>
      <c r="Z787" s="637"/>
      <c r="AA787" s="638"/>
    </row>
    <row r="788" spans="1:27" s="235" customFormat="1" ht="14.25" customHeight="1" x14ac:dyDescent="0.15">
      <c r="A788" s="408" t="s">
        <v>57</v>
      </c>
      <c r="B788" s="673" t="s">
        <v>106</v>
      </c>
      <c r="C788" s="673"/>
      <c r="D788" s="673"/>
      <c r="E788" s="673"/>
      <c r="F788" s="673"/>
      <c r="G788" s="673"/>
      <c r="H788" s="673"/>
      <c r="I788" s="673"/>
      <c r="J788" s="673"/>
      <c r="K788" s="673"/>
      <c r="L788" s="673"/>
      <c r="M788" s="673"/>
      <c r="N788" s="673"/>
      <c r="O788" s="673"/>
      <c r="P788" s="673"/>
      <c r="Q788" s="673"/>
      <c r="R788" s="673"/>
      <c r="S788" s="673"/>
      <c r="T788" s="673"/>
      <c r="U788" s="673"/>
      <c r="V788" s="673"/>
      <c r="W788" s="673"/>
      <c r="X788" s="673"/>
      <c r="Y788" s="673"/>
      <c r="Z788" s="673"/>
      <c r="AA788" s="674"/>
    </row>
    <row r="789" spans="1:27" s="235" customFormat="1" ht="14.25" customHeight="1" x14ac:dyDescent="0.15">
      <c r="A789" s="409"/>
      <c r="B789" s="673"/>
      <c r="C789" s="673"/>
      <c r="D789" s="673"/>
      <c r="E789" s="673"/>
      <c r="F789" s="673"/>
      <c r="G789" s="673"/>
      <c r="H789" s="673"/>
      <c r="I789" s="673"/>
      <c r="J789" s="673"/>
      <c r="K789" s="673"/>
      <c r="L789" s="673"/>
      <c r="M789" s="673"/>
      <c r="N789" s="673"/>
      <c r="O789" s="673"/>
      <c r="P789" s="673"/>
      <c r="Q789" s="673"/>
      <c r="R789" s="673"/>
      <c r="S789" s="673"/>
      <c r="T789" s="673"/>
      <c r="U789" s="673"/>
      <c r="V789" s="673"/>
      <c r="W789" s="673"/>
      <c r="X789" s="673"/>
      <c r="Y789" s="673"/>
      <c r="Z789" s="673"/>
      <c r="AA789" s="674"/>
    </row>
    <row r="790" spans="1:27" s="235" customFormat="1" ht="15" customHeight="1" x14ac:dyDescent="0.15">
      <c r="A790" s="408" t="s">
        <v>57</v>
      </c>
      <c r="B790" s="410" t="s">
        <v>56</v>
      </c>
      <c r="C790" s="411"/>
      <c r="D790" s="411"/>
      <c r="E790" s="411"/>
      <c r="F790" s="411"/>
      <c r="G790" s="411"/>
      <c r="H790" s="411"/>
      <c r="I790" s="411"/>
      <c r="J790" s="411"/>
      <c r="K790" s="411"/>
      <c r="L790" s="411"/>
      <c r="M790" s="411"/>
      <c r="N790" s="411"/>
      <c r="O790" s="411"/>
      <c r="P790" s="411"/>
      <c r="Q790" s="411"/>
      <c r="R790" s="411"/>
      <c r="S790" s="411"/>
      <c r="T790" s="411"/>
      <c r="U790" s="411"/>
      <c r="V790" s="411"/>
      <c r="W790" s="411"/>
      <c r="X790" s="411"/>
      <c r="Y790" s="411"/>
      <c r="Z790" s="411"/>
      <c r="AA790" s="412"/>
    </row>
    <row r="791" spans="1:27" s="235" customFormat="1" ht="15" customHeight="1" x14ac:dyDescent="0.15">
      <c r="A791" s="408" t="s">
        <v>57</v>
      </c>
      <c r="B791" s="410" t="s">
        <v>105</v>
      </c>
      <c r="C791" s="411"/>
      <c r="D791" s="411"/>
      <c r="E791" s="411"/>
      <c r="F791" s="411"/>
      <c r="G791" s="411"/>
      <c r="H791" s="411"/>
      <c r="I791" s="411"/>
      <c r="J791" s="411"/>
      <c r="K791" s="411"/>
      <c r="L791" s="411"/>
      <c r="M791" s="411"/>
      <c r="N791" s="411"/>
      <c r="O791" s="411"/>
      <c r="P791" s="411"/>
      <c r="Q791" s="411"/>
      <c r="R791" s="411"/>
      <c r="S791" s="411"/>
      <c r="T791" s="411"/>
      <c r="U791" s="411"/>
      <c r="V791" s="411"/>
      <c r="W791" s="411"/>
      <c r="X791" s="411"/>
      <c r="Y791" s="411"/>
      <c r="Z791" s="411"/>
      <c r="AA791" s="412"/>
    </row>
    <row r="792" spans="1:27" s="235" customFormat="1" ht="15" customHeight="1" thickBot="1" x14ac:dyDescent="0.2">
      <c r="A792" s="413"/>
      <c r="B792" s="414" t="s">
        <v>829</v>
      </c>
      <c r="C792" s="414"/>
      <c r="D792" s="414"/>
      <c r="E792" s="414"/>
      <c r="F792" s="414"/>
      <c r="G792" s="414"/>
      <c r="H792" s="414"/>
      <c r="I792" s="414"/>
      <c r="J792" s="414"/>
      <c r="K792" s="414"/>
      <c r="L792" s="414"/>
      <c r="M792" s="414"/>
      <c r="N792" s="414"/>
      <c r="O792" s="414"/>
      <c r="P792" s="414"/>
      <c r="Q792" s="414"/>
      <c r="R792" s="414"/>
      <c r="S792" s="414"/>
      <c r="T792" s="414"/>
      <c r="U792" s="414"/>
      <c r="V792" s="414"/>
      <c r="W792" s="414"/>
      <c r="X792" s="414"/>
      <c r="Y792" s="414"/>
      <c r="Z792" s="414"/>
      <c r="AA792" s="415"/>
    </row>
    <row r="793" spans="1:27" ht="12.75" customHeight="1" thickTop="1" x14ac:dyDescent="0.25">
      <c r="A793" s="237"/>
      <c r="B793" s="237"/>
      <c r="C793" s="238"/>
      <c r="D793" s="238"/>
      <c r="E793" s="238"/>
      <c r="F793" s="238"/>
      <c r="G793" s="238"/>
      <c r="H793" s="238"/>
      <c r="I793" s="238"/>
      <c r="J793" s="238"/>
      <c r="K793" s="238"/>
      <c r="L793" s="238"/>
      <c r="M793" s="238"/>
      <c r="N793" s="238"/>
      <c r="O793" s="238"/>
      <c r="P793" s="238"/>
      <c r="Q793" s="238"/>
      <c r="R793" s="238"/>
      <c r="S793" s="239"/>
      <c r="T793" s="239"/>
      <c r="U793" s="239"/>
      <c r="V793" s="239"/>
      <c r="W793" s="239"/>
      <c r="X793" s="239"/>
      <c r="Y793" s="240"/>
      <c r="Z793" s="240"/>
      <c r="AA793" s="240"/>
    </row>
  </sheetData>
  <mergeCells count="892">
    <mergeCell ref="Y364:AA365"/>
    <mergeCell ref="Y228:AA229"/>
    <mergeCell ref="Y230:AA231"/>
    <mergeCell ref="Y300:AA301"/>
    <mergeCell ref="Y238:AA239"/>
    <mergeCell ref="Y236:AA237"/>
    <mergeCell ref="C232:X233"/>
    <mergeCell ref="B326:B327"/>
    <mergeCell ref="C326:X327"/>
    <mergeCell ref="Y326:AA327"/>
    <mergeCell ref="B263:B264"/>
    <mergeCell ref="B257:B258"/>
    <mergeCell ref="C242:X243"/>
    <mergeCell ref="B296:B297"/>
    <mergeCell ref="C340:X341"/>
    <mergeCell ref="B273:B287"/>
    <mergeCell ref="B300:B301"/>
    <mergeCell ref="B292:B293"/>
    <mergeCell ref="B340:B341"/>
    <mergeCell ref="B314:B315"/>
    <mergeCell ref="B336:B337"/>
    <mergeCell ref="C336:X337"/>
    <mergeCell ref="B350:B351"/>
    <mergeCell ref="C350:X351"/>
    <mergeCell ref="B761:B762"/>
    <mergeCell ref="C761:X762"/>
    <mergeCell ref="C729:X730"/>
    <mergeCell ref="B727:B728"/>
    <mergeCell ref="B733:B734"/>
    <mergeCell ref="W370:X370"/>
    <mergeCell ref="E370:V370"/>
    <mergeCell ref="W369:X369"/>
    <mergeCell ref="B362:B363"/>
    <mergeCell ref="C376:X377"/>
    <mergeCell ref="B440:B441"/>
    <mergeCell ref="B455:B456"/>
    <mergeCell ref="B465:B466"/>
    <mergeCell ref="B461:B462"/>
    <mergeCell ref="B457:B458"/>
    <mergeCell ref="B479:B480"/>
    <mergeCell ref="B721:B722"/>
    <mergeCell ref="C648:X649"/>
    <mergeCell ref="C490:X491"/>
    <mergeCell ref="B490:B491"/>
    <mergeCell ref="B512:B513"/>
    <mergeCell ref="B492:B493"/>
    <mergeCell ref="B532:B533"/>
    <mergeCell ref="C532:X533"/>
    <mergeCell ref="Y735:AA736"/>
    <mergeCell ref="C679:X680"/>
    <mergeCell ref="B714:B715"/>
    <mergeCell ref="B716:B717"/>
    <mergeCell ref="B765:B766"/>
    <mergeCell ref="C765:X766"/>
    <mergeCell ref="Y765:AA766"/>
    <mergeCell ref="Y602:AA603"/>
    <mergeCell ref="C570:X571"/>
    <mergeCell ref="C755:X756"/>
    <mergeCell ref="Y755:AA756"/>
    <mergeCell ref="B755:B756"/>
    <mergeCell ref="B757:B758"/>
    <mergeCell ref="C757:X758"/>
    <mergeCell ref="Y757:AA758"/>
    <mergeCell ref="B759:B760"/>
    <mergeCell ref="C759:X760"/>
    <mergeCell ref="Y759:AA760"/>
    <mergeCell ref="B619:B623"/>
    <mergeCell ref="C619:X619"/>
    <mergeCell ref="Y619:AA620"/>
    <mergeCell ref="R605:X605"/>
    <mergeCell ref="Y605:AA605"/>
    <mergeCell ref="C611:X611"/>
    <mergeCell ref="Y543:AA544"/>
    <mergeCell ref="D542:X542"/>
    <mergeCell ref="C517:X517"/>
    <mergeCell ref="Y526:AA527"/>
    <mergeCell ref="Y761:AA762"/>
    <mergeCell ref="B763:B764"/>
    <mergeCell ref="C763:X764"/>
    <mergeCell ref="Y763:AA764"/>
    <mergeCell ref="D676:X676"/>
    <mergeCell ref="C642:X643"/>
    <mergeCell ref="B642:B643"/>
    <mergeCell ref="B644:B645"/>
    <mergeCell ref="C667:AA667"/>
    <mergeCell ref="D668:X669"/>
    <mergeCell ref="D673:X674"/>
    <mergeCell ref="C644:X645"/>
    <mergeCell ref="C646:X647"/>
    <mergeCell ref="C650:X651"/>
    <mergeCell ref="Y673:AA676"/>
    <mergeCell ref="Y739:AA740"/>
    <mergeCell ref="B739:B740"/>
    <mergeCell ref="Y725:AA726"/>
    <mergeCell ref="Y729:AA730"/>
    <mergeCell ref="B729:B730"/>
    <mergeCell ref="C536:X536"/>
    <mergeCell ref="Y536:AA537"/>
    <mergeCell ref="D537:X537"/>
    <mergeCell ref="B536:B537"/>
    <mergeCell ref="B514:B515"/>
    <mergeCell ref="C514:X515"/>
    <mergeCell ref="B524:B525"/>
    <mergeCell ref="C524:X525"/>
    <mergeCell ref="Y524:AA525"/>
    <mergeCell ref="B528:B529"/>
    <mergeCell ref="E522:V522"/>
    <mergeCell ref="E523:V523"/>
    <mergeCell ref="B204:B205"/>
    <mergeCell ref="C204:X205"/>
    <mergeCell ref="B220:B221"/>
    <mergeCell ref="C220:X221"/>
    <mergeCell ref="B252:B254"/>
    <mergeCell ref="B206:B207"/>
    <mergeCell ref="B208:B209"/>
    <mergeCell ref="B214:B215"/>
    <mergeCell ref="B230:B231"/>
    <mergeCell ref="C230:X231"/>
    <mergeCell ref="B222:B223"/>
    <mergeCell ref="C222:X223"/>
    <mergeCell ref="B226:B227"/>
    <mergeCell ref="B228:B229"/>
    <mergeCell ref="C228:X229"/>
    <mergeCell ref="B234:B235"/>
    <mergeCell ref="C244:X245"/>
    <mergeCell ref="B248:B249"/>
    <mergeCell ref="B168:B169"/>
    <mergeCell ref="B202:B203"/>
    <mergeCell ref="B81:B82"/>
    <mergeCell ref="C81:X82"/>
    <mergeCell ref="Y81:AA82"/>
    <mergeCell ref="D67:V68"/>
    <mergeCell ref="Y186:AA187"/>
    <mergeCell ref="C202:X203"/>
    <mergeCell ref="B150:B151"/>
    <mergeCell ref="B152:B153"/>
    <mergeCell ref="B77:B78"/>
    <mergeCell ref="B79:B80"/>
    <mergeCell ref="B108:B109"/>
    <mergeCell ref="Y174:AA175"/>
    <mergeCell ref="C142:X143"/>
    <mergeCell ref="C152:X153"/>
    <mergeCell ref="C172:X173"/>
    <mergeCell ref="C168:X169"/>
    <mergeCell ref="Y116:AA117"/>
    <mergeCell ref="C116:X117"/>
    <mergeCell ref="C156:X157"/>
    <mergeCell ref="C174:X175"/>
    <mergeCell ref="Y156:AA157"/>
    <mergeCell ref="Y172:AA173"/>
    <mergeCell ref="C45:X45"/>
    <mergeCell ref="A8:F9"/>
    <mergeCell ref="W46:X47"/>
    <mergeCell ref="C22:G23"/>
    <mergeCell ref="V40:X41"/>
    <mergeCell ref="B58:B59"/>
    <mergeCell ref="A25:R26"/>
    <mergeCell ref="B60:B61"/>
    <mergeCell ref="D48:V49"/>
    <mergeCell ref="B43:B44"/>
    <mergeCell ref="B45:B51"/>
    <mergeCell ref="B54:B55"/>
    <mergeCell ref="D46:V47"/>
    <mergeCell ref="U42:AA42"/>
    <mergeCell ref="Y40:AA41"/>
    <mergeCell ref="Y45:AA51"/>
    <mergeCell ref="W48:X49"/>
    <mergeCell ref="Y54:AA55"/>
    <mergeCell ref="G8:AA9"/>
    <mergeCell ref="G10:AA11"/>
    <mergeCell ref="Y62:AA63"/>
    <mergeCell ref="A10:F11"/>
    <mergeCell ref="A13:B23"/>
    <mergeCell ref="C13:G13"/>
    <mergeCell ref="C17:G18"/>
    <mergeCell ref="U22:AA23"/>
    <mergeCell ref="B366:B367"/>
    <mergeCell ref="C457:X458"/>
    <mergeCell ref="B242:B243"/>
    <mergeCell ref="B232:B233"/>
    <mergeCell ref="B240:B241"/>
    <mergeCell ref="B236:B237"/>
    <mergeCell ref="B238:B239"/>
    <mergeCell ref="Y232:AA233"/>
    <mergeCell ref="Y292:AA293"/>
    <mergeCell ref="Y273:AA287"/>
    <mergeCell ref="Y234:AA235"/>
    <mergeCell ref="B376:B377"/>
    <mergeCell ref="Y368:AA371"/>
    <mergeCell ref="Y336:AA337"/>
    <mergeCell ref="Y344:AA345"/>
    <mergeCell ref="Y352:AA353"/>
    <mergeCell ref="Y354:AA355"/>
    <mergeCell ref="Y360:AA361"/>
    <mergeCell ref="Y334:AA335"/>
    <mergeCell ref="Y328:AA329"/>
    <mergeCell ref="Y302:AA303"/>
    <mergeCell ref="Y310:AA311"/>
    <mergeCell ref="D406:E406"/>
    <mergeCell ref="D407:E407"/>
    <mergeCell ref="Y416:AA420"/>
    <mergeCell ref="H22:J23"/>
    <mergeCell ref="S25:AA26"/>
    <mergeCell ref="C58:X59"/>
    <mergeCell ref="C62:X63"/>
    <mergeCell ref="W50:X51"/>
    <mergeCell ref="Y180:AA181"/>
    <mergeCell ref="C64:X65"/>
    <mergeCell ref="Y222:AA223"/>
    <mergeCell ref="U94:AA94"/>
    <mergeCell ref="D69:V70"/>
    <mergeCell ref="C77:X78"/>
    <mergeCell ref="C108:X109"/>
    <mergeCell ref="Y79:AA80"/>
    <mergeCell ref="C73:X74"/>
    <mergeCell ref="Y160:AA161"/>
    <mergeCell ref="C54:X55"/>
    <mergeCell ref="C43:X44"/>
    <mergeCell ref="C95:X96"/>
    <mergeCell ref="B788:AA789"/>
    <mergeCell ref="C712:X713"/>
    <mergeCell ref="Y712:AA713"/>
    <mergeCell ref="B403:B420"/>
    <mergeCell ref="C485:X486"/>
    <mergeCell ref="C448:X449"/>
    <mergeCell ref="B469:B470"/>
    <mergeCell ref="Y403:AA404"/>
    <mergeCell ref="Y440:AA441"/>
    <mergeCell ref="C467:X468"/>
    <mergeCell ref="Y622:AA622"/>
    <mergeCell ref="Y727:AA728"/>
    <mergeCell ref="C723:X724"/>
    <mergeCell ref="Y716:AA717"/>
    <mergeCell ref="C670:X670"/>
    <mergeCell ref="Y708:AA709"/>
    <mergeCell ref="C714:X715"/>
    <mergeCell ref="Y714:AA715"/>
    <mergeCell ref="C427:X428"/>
    <mergeCell ref="Y723:AA724"/>
    <mergeCell ref="B725:B726"/>
    <mergeCell ref="C725:X726"/>
    <mergeCell ref="Y492:AA493"/>
    <mergeCell ref="Y423:AA424"/>
    <mergeCell ref="A787:AA787"/>
    <mergeCell ref="Y427:AA428"/>
    <mergeCell ref="B485:B486"/>
    <mergeCell ref="C721:X722"/>
    <mergeCell ref="A1:AA1"/>
    <mergeCell ref="A2:AA2"/>
    <mergeCell ref="A4:G4"/>
    <mergeCell ref="A5:J6"/>
    <mergeCell ref="K5:AA6"/>
    <mergeCell ref="Y108:AA109"/>
    <mergeCell ref="C91:X92"/>
    <mergeCell ref="C102:X103"/>
    <mergeCell ref="Y97:AA98"/>
    <mergeCell ref="D71:V72"/>
    <mergeCell ref="W71:X72"/>
    <mergeCell ref="C79:X80"/>
    <mergeCell ref="U84:AA84"/>
    <mergeCell ref="C97:X98"/>
    <mergeCell ref="H15:AA16"/>
    <mergeCell ref="H17:AA18"/>
    <mergeCell ref="C620:X620"/>
    <mergeCell ref="B710:B711"/>
    <mergeCell ref="R719:X719"/>
    <mergeCell ref="B634:B639"/>
    <mergeCell ref="Y104:AA105"/>
    <mergeCell ref="Y102:AA103"/>
    <mergeCell ref="U76:AA76"/>
    <mergeCell ref="W67:X68"/>
    <mergeCell ref="Y73:AA74"/>
    <mergeCell ref="B64:B65"/>
    <mergeCell ref="C727:X728"/>
    <mergeCell ref="C134:X135"/>
    <mergeCell ref="B66:B72"/>
    <mergeCell ref="C429:X429"/>
    <mergeCell ref="D700:X700"/>
    <mergeCell ref="Y429:AA437"/>
    <mergeCell ref="B442:B443"/>
    <mergeCell ref="B448:B449"/>
    <mergeCell ref="Y446:AA447"/>
    <mergeCell ref="B453:B454"/>
    <mergeCell ref="B471:B472"/>
    <mergeCell ref="Y528:AA529"/>
    <mergeCell ref="Y469:AA470"/>
    <mergeCell ref="Y455:AA456"/>
    <mergeCell ref="B423:B424"/>
    <mergeCell ref="B477:B478"/>
    <mergeCell ref="Y721:AA722"/>
    <mergeCell ref="C178:X179"/>
    <mergeCell ref="H13:AA14"/>
    <mergeCell ref="W69:X70"/>
    <mergeCell ref="Y64:AA65"/>
    <mergeCell ref="C60:X61"/>
    <mergeCell ref="Y58:AA59"/>
    <mergeCell ref="Y60:AA61"/>
    <mergeCell ref="B62:B63"/>
    <mergeCell ref="C87:X88"/>
    <mergeCell ref="C19:G21"/>
    <mergeCell ref="S28:AA29"/>
    <mergeCell ref="R22:T23"/>
    <mergeCell ref="A31:H31"/>
    <mergeCell ref="C14:G14"/>
    <mergeCell ref="C15:G16"/>
    <mergeCell ref="H19:Q19"/>
    <mergeCell ref="H20:AA21"/>
    <mergeCell ref="Y43:AA44"/>
    <mergeCell ref="Y77:AA78"/>
    <mergeCell ref="A35:AA35"/>
    <mergeCell ref="A28:R29"/>
    <mergeCell ref="K22:Q23"/>
    <mergeCell ref="U57:AA57"/>
    <mergeCell ref="D50:V51"/>
    <mergeCell ref="C160:X161"/>
    <mergeCell ref="C164:X165"/>
    <mergeCell ref="C85:X86"/>
    <mergeCell ref="Y89:AA90"/>
    <mergeCell ref="Y91:AA92"/>
    <mergeCell ref="C89:X90"/>
    <mergeCell ref="Y150:AA151"/>
    <mergeCell ref="Y87:AA88"/>
    <mergeCell ref="Y85:AA86"/>
    <mergeCell ref="C126:X126"/>
    <mergeCell ref="C130:X131"/>
    <mergeCell ref="C104:X105"/>
    <mergeCell ref="C122:X123"/>
    <mergeCell ref="C110:X111"/>
    <mergeCell ref="C140:X141"/>
    <mergeCell ref="Y112:AA113"/>
    <mergeCell ref="C112:X113"/>
    <mergeCell ref="Y110:AA111"/>
    <mergeCell ref="Y95:AA96"/>
    <mergeCell ref="Y122:AA123"/>
    <mergeCell ref="Y130:AA131"/>
    <mergeCell ref="C127:X127"/>
    <mergeCell ref="C136:X137"/>
    <mergeCell ref="Y142:AA143"/>
    <mergeCell ref="Y178:AA179"/>
    <mergeCell ref="Y152:AA153"/>
    <mergeCell ref="Y168:AA169"/>
    <mergeCell ref="Y164:AA165"/>
    <mergeCell ref="Y200:AA201"/>
    <mergeCell ref="Y206:AA207"/>
    <mergeCell ref="Y146:AA147"/>
    <mergeCell ref="Y126:AA127"/>
    <mergeCell ref="Y140:AA141"/>
    <mergeCell ref="Y134:AA135"/>
    <mergeCell ref="Y190:AA191"/>
    <mergeCell ref="Y184:AA185"/>
    <mergeCell ref="Y194:AA195"/>
    <mergeCell ref="Y182:AA183"/>
    <mergeCell ref="Y136:AA137"/>
    <mergeCell ref="Y240:AA241"/>
    <mergeCell ref="Y210:AA211"/>
    <mergeCell ref="C212:X213"/>
    <mergeCell ref="Y212:AA213"/>
    <mergeCell ref="Y226:AA227"/>
    <mergeCell ref="Y196:AA197"/>
    <mergeCell ref="C226:X227"/>
    <mergeCell ref="Y198:AA199"/>
    <mergeCell ref="Y204:AA205"/>
    <mergeCell ref="Y220:AA221"/>
    <mergeCell ref="Y214:AA215"/>
    <mergeCell ref="Y208:AA209"/>
    <mergeCell ref="Y202:AA203"/>
    <mergeCell ref="Y218:AA219"/>
    <mergeCell ref="C214:X215"/>
    <mergeCell ref="C234:X235"/>
    <mergeCell ref="C208:X209"/>
    <mergeCell ref="C206:X207"/>
    <mergeCell ref="Y242:AA243"/>
    <mergeCell ref="Y259:AA260"/>
    <mergeCell ref="Y298:AA299"/>
    <mergeCell ref="Y269:AA270"/>
    <mergeCell ref="Y267:AA268"/>
    <mergeCell ref="C294:X295"/>
    <mergeCell ref="C267:X268"/>
    <mergeCell ref="C269:X270"/>
    <mergeCell ref="C292:X293"/>
    <mergeCell ref="C265:X266"/>
    <mergeCell ref="C273:X274"/>
    <mergeCell ref="Y265:AA266"/>
    <mergeCell ref="Y290:AA291"/>
    <mergeCell ref="C263:X264"/>
    <mergeCell ref="Y263:AA264"/>
    <mergeCell ref="Y294:AA295"/>
    <mergeCell ref="Y252:AA254"/>
    <mergeCell ref="Y244:AA245"/>
    <mergeCell ref="C257:X258"/>
    <mergeCell ref="D253:X253"/>
    <mergeCell ref="Y257:AA258"/>
    <mergeCell ref="C248:X249"/>
    <mergeCell ref="D254:X254"/>
    <mergeCell ref="Y248:AA249"/>
    <mergeCell ref="Y477:AA478"/>
    <mergeCell ref="C479:X480"/>
    <mergeCell ref="Y457:AA458"/>
    <mergeCell ref="Y461:AA462"/>
    <mergeCell ref="C465:X466"/>
    <mergeCell ref="Y463:AA464"/>
    <mergeCell ref="C463:X464"/>
    <mergeCell ref="Y465:AA466"/>
    <mergeCell ref="C453:X454"/>
    <mergeCell ref="C461:X462"/>
    <mergeCell ref="Y453:AA454"/>
    <mergeCell ref="C471:X472"/>
    <mergeCell ref="Y471:AA472"/>
    <mergeCell ref="Y467:AA468"/>
    <mergeCell ref="C296:X297"/>
    <mergeCell ref="B267:B268"/>
    <mergeCell ref="B294:B295"/>
    <mergeCell ref="B265:B266"/>
    <mergeCell ref="C252:X252"/>
    <mergeCell ref="C259:X260"/>
    <mergeCell ref="C302:X303"/>
    <mergeCell ref="D278:X278"/>
    <mergeCell ref="B298:B299"/>
    <mergeCell ref="B259:B260"/>
    <mergeCell ref="C298:X299"/>
    <mergeCell ref="C290:X291"/>
    <mergeCell ref="Y442:AA443"/>
    <mergeCell ref="Y473:AA474"/>
    <mergeCell ref="B290:B291"/>
    <mergeCell ref="Y296:AA297"/>
    <mergeCell ref="B385:B386"/>
    <mergeCell ref="B387:B388"/>
    <mergeCell ref="D413:E413"/>
    <mergeCell ref="D414:E414"/>
    <mergeCell ref="D415:E415"/>
    <mergeCell ref="D417:E417"/>
    <mergeCell ref="D418:E418"/>
    <mergeCell ref="Y322:AA323"/>
    <mergeCell ref="B368:B371"/>
    <mergeCell ref="C332:X333"/>
    <mergeCell ref="Y314:AA315"/>
    <mergeCell ref="Y316:AA317"/>
    <mergeCell ref="C328:X329"/>
    <mergeCell ref="C446:X447"/>
    <mergeCell ref="Y362:AA363"/>
    <mergeCell ref="C379:X380"/>
    <mergeCell ref="C403:X404"/>
    <mergeCell ref="Y366:AA367"/>
    <mergeCell ref="D411:E411"/>
    <mergeCell ref="D412:E412"/>
    <mergeCell ref="Y405:AA407"/>
    <mergeCell ref="Y408:AA415"/>
    <mergeCell ref="Y401:AA402"/>
    <mergeCell ref="Y372:AA373"/>
    <mergeCell ref="Y374:AA375"/>
    <mergeCell ref="B383:B384"/>
    <mergeCell ref="B391:B392"/>
    <mergeCell ref="C374:X375"/>
    <mergeCell ref="E369:V369"/>
    <mergeCell ref="Y387:AA388"/>
    <mergeCell ref="D405:X405"/>
    <mergeCell ref="C383:X384"/>
    <mergeCell ref="B401:B402"/>
    <mergeCell ref="Y376:AA377"/>
    <mergeCell ref="Y391:AA392"/>
    <mergeCell ref="Y395:AA396"/>
    <mergeCell ref="Y393:AA394"/>
    <mergeCell ref="Y397:AA398"/>
    <mergeCell ref="Y385:AA386"/>
    <mergeCell ref="Y379:AA380"/>
    <mergeCell ref="W371:X371"/>
    <mergeCell ref="C387:X388"/>
    <mergeCell ref="Y383:AA384"/>
    <mergeCell ref="C372:X373"/>
    <mergeCell ref="Y444:AA445"/>
    <mergeCell ref="Y438:AA439"/>
    <mergeCell ref="Y514:AA515"/>
    <mergeCell ref="C440:X441"/>
    <mergeCell ref="B52:B53"/>
    <mergeCell ref="C52:X53"/>
    <mergeCell ref="Y52:AA53"/>
    <mergeCell ref="C66:X66"/>
    <mergeCell ref="Y66:AA72"/>
    <mergeCell ref="Y306:AA307"/>
    <mergeCell ref="Y308:AA309"/>
    <mergeCell ref="C344:X345"/>
    <mergeCell ref="C360:X361"/>
    <mergeCell ref="Y340:AA341"/>
    <mergeCell ref="Y332:AA333"/>
    <mergeCell ref="C316:X317"/>
    <mergeCell ref="Y348:AA349"/>
    <mergeCell ref="Y350:AA351"/>
    <mergeCell ref="C362:X363"/>
    <mergeCell ref="C352:X353"/>
    <mergeCell ref="C354:X355"/>
    <mergeCell ref="C364:X365"/>
    <mergeCell ref="C366:X367"/>
    <mergeCell ref="Y358:AA359"/>
    <mergeCell ref="B102:B103"/>
    <mergeCell ref="B97:B98"/>
    <mergeCell ref="C444:X445"/>
    <mergeCell ref="B194:B195"/>
    <mergeCell ref="C314:X315"/>
    <mergeCell ref="C300:X301"/>
    <mergeCell ref="C218:X219"/>
    <mergeCell ref="C358:X359"/>
    <mergeCell ref="B269:B270"/>
    <mergeCell ref="C196:X197"/>
    <mergeCell ref="B334:B335"/>
    <mergeCell ref="B374:B375"/>
    <mergeCell ref="C334:X335"/>
    <mergeCell ref="B332:B333"/>
    <mergeCell ref="C385:X386"/>
    <mergeCell ref="B328:B329"/>
    <mergeCell ref="C348:X349"/>
    <mergeCell ref="B372:B373"/>
    <mergeCell ref="B174:B175"/>
    <mergeCell ref="F409:X410"/>
    <mergeCell ref="C401:X402"/>
    <mergeCell ref="C368:X368"/>
    <mergeCell ref="D419:E419"/>
    <mergeCell ref="D420:E420"/>
    <mergeCell ref="B172:B173"/>
    <mergeCell ref="C528:X529"/>
    <mergeCell ref="C492:X493"/>
    <mergeCell ref="B302:B303"/>
    <mergeCell ref="A305:J305"/>
    <mergeCell ref="C306:X307"/>
    <mergeCell ref="C308:X309"/>
    <mergeCell ref="C310:X311"/>
    <mergeCell ref="B306:B307"/>
    <mergeCell ref="B308:B309"/>
    <mergeCell ref="B310:B311"/>
    <mergeCell ref="B516:B523"/>
    <mergeCell ref="C438:X439"/>
    <mergeCell ref="B483:B484"/>
    <mergeCell ref="C442:X443"/>
    <mergeCell ref="C473:X474"/>
    <mergeCell ref="E371:V371"/>
    <mergeCell ref="D409:E409"/>
    <mergeCell ref="B467:B468"/>
    <mergeCell ref="C469:X470"/>
    <mergeCell ref="C423:X424"/>
    <mergeCell ref="D436:V437"/>
    <mergeCell ref="B473:B474"/>
    <mergeCell ref="B446:B447"/>
    <mergeCell ref="B140:B141"/>
    <mergeCell ref="C238:X239"/>
    <mergeCell ref="B244:B245"/>
    <mergeCell ref="C200:X201"/>
    <mergeCell ref="C146:X147"/>
    <mergeCell ref="C150:X151"/>
    <mergeCell ref="B198:B199"/>
    <mergeCell ref="B178:B179"/>
    <mergeCell ref="B196:B197"/>
    <mergeCell ref="B218:B219"/>
    <mergeCell ref="C236:X237"/>
    <mergeCell ref="C198:X199"/>
    <mergeCell ref="B184:B185"/>
    <mergeCell ref="B210:B211"/>
    <mergeCell ref="C210:X211"/>
    <mergeCell ref="C186:X187"/>
    <mergeCell ref="C184:X185"/>
    <mergeCell ref="C194:X195"/>
    <mergeCell ref="C182:X183"/>
    <mergeCell ref="C190:X191"/>
    <mergeCell ref="B212:B213"/>
    <mergeCell ref="C240:X241"/>
    <mergeCell ref="C180:X181"/>
    <mergeCell ref="B200:B201"/>
    <mergeCell ref="B438:B439"/>
    <mergeCell ref="B444:B445"/>
    <mergeCell ref="B463:B464"/>
    <mergeCell ref="D432:V433"/>
    <mergeCell ref="W432:X433"/>
    <mergeCell ref="C455:X456"/>
    <mergeCell ref="D434:V435"/>
    <mergeCell ref="W434:X435"/>
    <mergeCell ref="W436:X437"/>
    <mergeCell ref="B429:B437"/>
    <mergeCell ref="D430:V431"/>
    <mergeCell ref="W430:X431"/>
    <mergeCell ref="B190:B191"/>
    <mergeCell ref="B126:B127"/>
    <mergeCell ref="B122:B123"/>
    <mergeCell ref="B182:B183"/>
    <mergeCell ref="B186:B187"/>
    <mergeCell ref="B142:B143"/>
    <mergeCell ref="B87:B88"/>
    <mergeCell ref="B73:B74"/>
    <mergeCell ref="B104:B105"/>
    <mergeCell ref="B110:B111"/>
    <mergeCell ref="B112:B113"/>
    <mergeCell ref="B95:B96"/>
    <mergeCell ref="B180:B181"/>
    <mergeCell ref="B130:B131"/>
    <mergeCell ref="B134:B135"/>
    <mergeCell ref="B136:B137"/>
    <mergeCell ref="B85:B86"/>
    <mergeCell ref="B89:B90"/>
    <mergeCell ref="B116:B117"/>
    <mergeCell ref="B156:B157"/>
    <mergeCell ref="B160:B161"/>
    <mergeCell ref="B164:B165"/>
    <mergeCell ref="B146:B147"/>
    <mergeCell ref="B91:B92"/>
    <mergeCell ref="Y594:AA595"/>
    <mergeCell ref="Y596:AA597"/>
    <mergeCell ref="B574:B575"/>
    <mergeCell ref="C564:X564"/>
    <mergeCell ref="Y564:AA567"/>
    <mergeCell ref="Y560:AA561"/>
    <mergeCell ref="B562:B563"/>
    <mergeCell ref="Y562:AA563"/>
    <mergeCell ref="B549:B550"/>
    <mergeCell ref="Y580:AA581"/>
    <mergeCell ref="B594:B595"/>
    <mergeCell ref="C594:X595"/>
    <mergeCell ref="B582:B583"/>
    <mergeCell ref="C569:X569"/>
    <mergeCell ref="Y568:AA569"/>
    <mergeCell ref="C557:X557"/>
    <mergeCell ref="D559:X559"/>
    <mergeCell ref="D566:X566"/>
    <mergeCell ref="D567:X567"/>
    <mergeCell ref="D565:X565"/>
    <mergeCell ref="C560:X561"/>
    <mergeCell ref="D558:X558"/>
    <mergeCell ref="Y557:AA559"/>
    <mergeCell ref="B557:B559"/>
    <mergeCell ref="B427:B428"/>
    <mergeCell ref="Y512:AA513"/>
    <mergeCell ref="C530:X531"/>
    <mergeCell ref="C547:X548"/>
    <mergeCell ref="Y545:AA546"/>
    <mergeCell ref="Y553:AA554"/>
    <mergeCell ref="B551:B552"/>
    <mergeCell ref="C551:X552"/>
    <mergeCell ref="Y551:AA552"/>
    <mergeCell ref="C553:X554"/>
    <mergeCell ref="C549:X550"/>
    <mergeCell ref="Y549:AA550"/>
    <mergeCell ref="B547:B548"/>
    <mergeCell ref="Y547:AA548"/>
    <mergeCell ref="B545:B546"/>
    <mergeCell ref="B538:B542"/>
    <mergeCell ref="C538:X538"/>
    <mergeCell ref="Y448:AA449"/>
    <mergeCell ref="Y538:AA542"/>
    <mergeCell ref="C545:X546"/>
    <mergeCell ref="Y483:AA484"/>
    <mergeCell ref="Y479:AA480"/>
    <mergeCell ref="C483:X484"/>
    <mergeCell ref="C477:X478"/>
    <mergeCell ref="Y576:AA577"/>
    <mergeCell ref="B568:B569"/>
    <mergeCell ref="Y572:AA573"/>
    <mergeCell ref="Y485:AA486"/>
    <mergeCell ref="E519:V519"/>
    <mergeCell ref="E520:V520"/>
    <mergeCell ref="E521:V521"/>
    <mergeCell ref="C568:X568"/>
    <mergeCell ref="B572:B573"/>
    <mergeCell ref="C572:X573"/>
    <mergeCell ref="B576:B577"/>
    <mergeCell ref="C576:X577"/>
    <mergeCell ref="C562:X563"/>
    <mergeCell ref="B553:B554"/>
    <mergeCell ref="B564:B567"/>
    <mergeCell ref="D539:X539"/>
    <mergeCell ref="C543:X544"/>
    <mergeCell ref="B530:B531"/>
    <mergeCell ref="Y490:AA491"/>
    <mergeCell ref="Y570:AA571"/>
    <mergeCell ref="Y530:AA531"/>
    <mergeCell ref="Y532:AA533"/>
    <mergeCell ref="C512:X513"/>
    <mergeCell ref="B543:B544"/>
    <mergeCell ref="Y710:AA711"/>
    <mergeCell ref="E614:X614"/>
    <mergeCell ref="Y615:AA615"/>
    <mergeCell ref="Y611:AA612"/>
    <mergeCell ref="Y697:AA701"/>
    <mergeCell ref="Y702:AA706"/>
    <mergeCell ref="C654:X655"/>
    <mergeCell ref="Y642:AA643"/>
    <mergeCell ref="Y644:AA645"/>
    <mergeCell ref="Y646:AA647"/>
    <mergeCell ref="Y621:AA621"/>
    <mergeCell ref="E622:X622"/>
    <mergeCell ref="E621:X621"/>
    <mergeCell ref="Y679:AA685"/>
    <mergeCell ref="C708:X709"/>
    <mergeCell ref="E613:X613"/>
    <mergeCell ref="Y632:AA633"/>
    <mergeCell ref="C658:X659"/>
    <mergeCell ref="Y658:AA659"/>
    <mergeCell ref="Y634:AA635"/>
    <mergeCell ref="Y636:AA639"/>
    <mergeCell ref="E636:V636"/>
    <mergeCell ref="D695:X695"/>
    <mergeCell ref="W639:X639"/>
    <mergeCell ref="B560:B561"/>
    <mergeCell ref="B526:B527"/>
    <mergeCell ref="C526:X527"/>
    <mergeCell ref="Y574:AA575"/>
    <mergeCell ref="B662:B663"/>
    <mergeCell ref="C662:X663"/>
    <mergeCell ref="C588:X589"/>
    <mergeCell ref="C574:X575"/>
    <mergeCell ref="C582:X583"/>
    <mergeCell ref="Y586:AA587"/>
    <mergeCell ref="Y588:AA589"/>
    <mergeCell ref="Y592:AA593"/>
    <mergeCell ref="E617:X617"/>
    <mergeCell ref="Y613:AA613"/>
    <mergeCell ref="B596:B597"/>
    <mergeCell ref="C596:X597"/>
    <mergeCell ref="B588:B589"/>
    <mergeCell ref="B592:B593"/>
    <mergeCell ref="Y600:AA601"/>
    <mergeCell ref="B598:B599"/>
    <mergeCell ref="C598:X599"/>
    <mergeCell ref="E639:V639"/>
    <mergeCell ref="B602:B603"/>
    <mergeCell ref="B600:B601"/>
    <mergeCell ref="B316:B317"/>
    <mergeCell ref="C391:X392"/>
    <mergeCell ref="C393:X394"/>
    <mergeCell ref="C395:X396"/>
    <mergeCell ref="C397:X398"/>
    <mergeCell ref="B318:B319"/>
    <mergeCell ref="B320:B321"/>
    <mergeCell ref="B322:B323"/>
    <mergeCell ref="B397:B398"/>
    <mergeCell ref="C318:X319"/>
    <mergeCell ref="C320:X321"/>
    <mergeCell ref="C322:X323"/>
    <mergeCell ref="B379:B380"/>
    <mergeCell ref="B360:B361"/>
    <mergeCell ref="B364:B365"/>
    <mergeCell ref="B354:B355"/>
    <mergeCell ref="C580:X581"/>
    <mergeCell ref="C592:X593"/>
    <mergeCell ref="B580:B581"/>
    <mergeCell ref="Y318:AA319"/>
    <mergeCell ref="Y320:AA321"/>
    <mergeCell ref="B348:B349"/>
    <mergeCell ref="B352:B353"/>
    <mergeCell ref="B358:B359"/>
    <mergeCell ref="B344:B345"/>
    <mergeCell ref="B393:B394"/>
    <mergeCell ref="B395:B396"/>
    <mergeCell ref="B586:B587"/>
    <mergeCell ref="C586:X587"/>
    <mergeCell ref="W518:X518"/>
    <mergeCell ref="W519:X519"/>
    <mergeCell ref="W520:X520"/>
    <mergeCell ref="W521:X521"/>
    <mergeCell ref="W522:X522"/>
    <mergeCell ref="W523:X523"/>
    <mergeCell ref="Y516:AA517"/>
    <mergeCell ref="Y518:AA523"/>
    <mergeCell ref="Y582:AA583"/>
    <mergeCell ref="B570:B571"/>
    <mergeCell ref="E518:V518"/>
    <mergeCell ref="Y598:AA599"/>
    <mergeCell ref="Y609:AA609"/>
    <mergeCell ref="Y617:AA617"/>
    <mergeCell ref="Y616:AA616"/>
    <mergeCell ref="Y626:AA627"/>
    <mergeCell ref="B660:B661"/>
    <mergeCell ref="C660:X661"/>
    <mergeCell ref="Y660:AA661"/>
    <mergeCell ref="B652:B653"/>
    <mergeCell ref="B654:B655"/>
    <mergeCell ref="B646:B647"/>
    <mergeCell ref="B650:B651"/>
    <mergeCell ref="Y648:AA649"/>
    <mergeCell ref="B658:B659"/>
    <mergeCell ref="C652:X653"/>
    <mergeCell ref="Y650:AA651"/>
    <mergeCell ref="Y652:AA653"/>
    <mergeCell ref="Y654:AA655"/>
    <mergeCell ref="B626:B627"/>
    <mergeCell ref="Y607:AA607"/>
    <mergeCell ref="Y608:AA608"/>
    <mergeCell ref="Y623:AA623"/>
    <mergeCell ref="C600:X601"/>
    <mergeCell ref="C607:X607"/>
    <mergeCell ref="B648:B649"/>
    <mergeCell ref="C688:AA688"/>
    <mergeCell ref="D689:X690"/>
    <mergeCell ref="C602:X603"/>
    <mergeCell ref="E637:V637"/>
    <mergeCell ref="W637:X637"/>
    <mergeCell ref="B628:B629"/>
    <mergeCell ref="C628:X629"/>
    <mergeCell ref="Y628:AA629"/>
    <mergeCell ref="B630:B631"/>
    <mergeCell ref="C630:X631"/>
    <mergeCell ref="Y630:AA631"/>
    <mergeCell ref="B632:B633"/>
    <mergeCell ref="C632:X633"/>
    <mergeCell ref="C626:X627"/>
    <mergeCell ref="B611:B617"/>
    <mergeCell ref="W636:X636"/>
    <mergeCell ref="C612:X612"/>
    <mergeCell ref="E623:X623"/>
    <mergeCell ref="E615:X615"/>
    <mergeCell ref="E616:X616"/>
    <mergeCell ref="C608:X608"/>
    <mergeCell ref="C609:X609"/>
    <mergeCell ref="D675:M675"/>
    <mergeCell ref="B712:B713"/>
    <mergeCell ref="B708:B709"/>
    <mergeCell ref="B723:B724"/>
    <mergeCell ref="C716:X717"/>
    <mergeCell ref="D694:X694"/>
    <mergeCell ref="C681:X681"/>
    <mergeCell ref="C684:X684"/>
    <mergeCell ref="C710:X711"/>
    <mergeCell ref="D697:X698"/>
    <mergeCell ref="D691:X691"/>
    <mergeCell ref="D692:X692"/>
    <mergeCell ref="E638:V638"/>
    <mergeCell ref="W638:X638"/>
    <mergeCell ref="B775:B776"/>
    <mergeCell ref="C775:X776"/>
    <mergeCell ref="Y775:AA776"/>
    <mergeCell ref="Y733:AA734"/>
    <mergeCell ref="B731:B732"/>
    <mergeCell ref="C731:X732"/>
    <mergeCell ref="Y731:AA732"/>
    <mergeCell ref="B769:B770"/>
    <mergeCell ref="C769:X770"/>
    <mergeCell ref="Y769:AA770"/>
    <mergeCell ref="B771:B772"/>
    <mergeCell ref="C771:X772"/>
    <mergeCell ref="Y771:AA772"/>
    <mergeCell ref="C751:X752"/>
    <mergeCell ref="C739:X740"/>
    <mergeCell ref="C733:X734"/>
    <mergeCell ref="Y751:AA752"/>
    <mergeCell ref="B751:B752"/>
    <mergeCell ref="C741:X742"/>
    <mergeCell ref="Y741:AA742"/>
    <mergeCell ref="D699:X699"/>
    <mergeCell ref="D702:X703"/>
    <mergeCell ref="Y662:AA663"/>
    <mergeCell ref="B773:B774"/>
    <mergeCell ref="C773:X774"/>
    <mergeCell ref="Y773:AA774"/>
    <mergeCell ref="B667:B676"/>
    <mergeCell ref="C743:X744"/>
    <mergeCell ref="C745:X746"/>
    <mergeCell ref="Y745:AA746"/>
    <mergeCell ref="B745:B746"/>
    <mergeCell ref="C747:X748"/>
    <mergeCell ref="Y747:AA748"/>
    <mergeCell ref="B747:B748"/>
    <mergeCell ref="Y743:AA744"/>
    <mergeCell ref="B743:B744"/>
    <mergeCell ref="B688:B706"/>
    <mergeCell ref="D704:X704"/>
    <mergeCell ref="D705:X705"/>
    <mergeCell ref="Y719:AA719"/>
    <mergeCell ref="Y689:AA696"/>
    <mergeCell ref="Y668:AA672"/>
    <mergeCell ref="B741:B742"/>
    <mergeCell ref="C749:X750"/>
    <mergeCell ref="B735:B736"/>
    <mergeCell ref="C735:X736"/>
    <mergeCell ref="B777:B778"/>
    <mergeCell ref="C777:X778"/>
    <mergeCell ref="Y777:AA778"/>
    <mergeCell ref="B496:B497"/>
    <mergeCell ref="C496:X497"/>
    <mergeCell ref="Y496:AA497"/>
    <mergeCell ref="B498:B499"/>
    <mergeCell ref="C498:X499"/>
    <mergeCell ref="Y498:AA499"/>
    <mergeCell ref="B502:B503"/>
    <mergeCell ref="C502:X503"/>
    <mergeCell ref="Y502:AA503"/>
    <mergeCell ref="B504:B505"/>
    <mergeCell ref="C504:X505"/>
    <mergeCell ref="Y504:AA505"/>
    <mergeCell ref="B506:B507"/>
    <mergeCell ref="C506:X507"/>
    <mergeCell ref="Y506:AA507"/>
    <mergeCell ref="B508:B509"/>
    <mergeCell ref="C508:X509"/>
    <mergeCell ref="Y508:AA509"/>
    <mergeCell ref="B679:B685"/>
    <mergeCell ref="Y749:AA750"/>
    <mergeCell ref="B749:B750"/>
  </mergeCells>
  <phoneticPr fontId="4"/>
  <printOptions horizontalCentered="1"/>
  <pageMargins left="0.59055118110236227" right="0.39370078740157483" top="0.70866141732283472" bottom="0.44" header="0.4" footer="0"/>
  <pageSetup paperSize="9" scale="99" fitToHeight="0" orientation="portrait" r:id="rId1"/>
  <headerFooter alignWithMargins="0">
    <oddHeader>&amp;R&amp;"MS UI Gothic,標準"&amp;9運営状況点検書（定期巡回・随時対応型訪問介護看護）</oddHeader>
    <oddFooter>&amp;C&amp;"MS UI Gothic,標準"&amp;9&amp;P</oddFooter>
  </headerFooter>
  <rowBreaks count="23" manualBreakCount="23">
    <brk id="56" max="16383" man="1"/>
    <brk id="99" max="16383" man="1"/>
    <brk id="144" max="16383" man="1"/>
    <brk id="176" max="16383" man="1"/>
    <brk id="224" max="16383" man="1"/>
    <brk id="271" max="16383" man="1"/>
    <brk id="312" max="26" man="1"/>
    <brk id="346" max="26" man="1"/>
    <brk id="377" max="26" man="1"/>
    <brk id="421" max="26" man="1"/>
    <brk id="450" max="16383" man="1"/>
    <brk id="487" max="16383" man="1"/>
    <brk id="510" max="26" man="1"/>
    <brk id="534" max="16383" man="1"/>
    <brk id="563" max="16383" man="1"/>
    <brk id="590" max="16383" man="1"/>
    <brk id="609" max="16383" man="1"/>
    <brk id="617" max="16383" man="1"/>
    <brk id="624" max="16383" man="1"/>
    <brk id="656" max="26" man="1"/>
    <brk id="686" max="26" man="1"/>
    <brk id="718" max="26" man="1"/>
    <brk id="75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O128"/>
  <sheetViews>
    <sheetView showGridLines="0" tabSelected="1" view="pageBreakPreview" zoomScale="55" zoomScaleNormal="55" zoomScaleSheetLayoutView="55" workbookViewId="0">
      <selection sqref="A1:AA1"/>
    </sheetView>
  </sheetViews>
  <sheetFormatPr defaultColWidth="5.140625" defaultRowHeight="14.25" x14ac:dyDescent="0.15"/>
  <cols>
    <col min="1" max="1" width="1" style="88" customWidth="1"/>
    <col min="2" max="2" width="6.5703125" style="88" customWidth="1"/>
    <col min="3" max="4" width="9.28515625" style="88" customWidth="1"/>
    <col min="5" max="8" width="3.7109375" style="88" hidden="1" customWidth="1"/>
    <col min="9" max="10" width="3.7109375" style="88" customWidth="1"/>
    <col min="11" max="62" width="6.5703125" style="88" customWidth="1"/>
    <col min="63" max="63" width="1.28515625" style="88" customWidth="1"/>
    <col min="64" max="16384" width="5.140625" style="88"/>
  </cols>
  <sheetData>
    <row r="1" spans="2:67" s="53" customFormat="1" ht="20.25" customHeight="1" x14ac:dyDescent="0.15">
      <c r="C1" s="54" t="s">
        <v>595</v>
      </c>
      <c r="D1" s="54"/>
      <c r="E1" s="54"/>
      <c r="F1" s="54"/>
      <c r="G1" s="54"/>
      <c r="H1" s="54"/>
      <c r="I1" s="54"/>
      <c r="J1" s="54"/>
      <c r="M1" s="55" t="s">
        <v>596</v>
      </c>
      <c r="P1" s="54"/>
      <c r="Q1" s="54"/>
      <c r="R1" s="54"/>
      <c r="S1" s="54"/>
      <c r="T1" s="54"/>
      <c r="U1" s="54"/>
      <c r="V1" s="54"/>
      <c r="W1" s="54"/>
      <c r="AS1" s="56" t="s">
        <v>597</v>
      </c>
      <c r="AT1" s="823" t="s">
        <v>598</v>
      </c>
      <c r="AU1" s="824"/>
      <c r="AV1" s="824"/>
      <c r="AW1" s="824"/>
      <c r="AX1" s="824"/>
      <c r="AY1" s="824"/>
      <c r="AZ1" s="824"/>
      <c r="BA1" s="824"/>
      <c r="BB1" s="824"/>
      <c r="BC1" s="824"/>
      <c r="BD1" s="824"/>
      <c r="BE1" s="824"/>
      <c r="BF1" s="824"/>
      <c r="BG1" s="824"/>
      <c r="BH1" s="824"/>
      <c r="BI1" s="824"/>
      <c r="BJ1" s="56" t="s">
        <v>727</v>
      </c>
    </row>
    <row r="2" spans="2:67" s="57" customFormat="1" ht="20.25" customHeight="1" x14ac:dyDescent="0.15">
      <c r="J2" s="55"/>
      <c r="M2" s="55"/>
      <c r="N2" s="55"/>
      <c r="P2" s="56"/>
      <c r="Q2" s="56"/>
      <c r="R2" s="56"/>
      <c r="S2" s="56"/>
      <c r="T2" s="56"/>
      <c r="U2" s="56"/>
      <c r="V2" s="56"/>
      <c r="W2" s="56"/>
      <c r="AB2" s="58" t="s">
        <v>335</v>
      </c>
      <c r="AC2" s="825">
        <v>7</v>
      </c>
      <c r="AD2" s="825"/>
      <c r="AE2" s="58" t="s">
        <v>760</v>
      </c>
      <c r="AF2" s="826">
        <f>IF(AC2=0,"",YEAR(DATE(2018+AC2,1,1)))</f>
        <v>2025</v>
      </c>
      <c r="AG2" s="826"/>
      <c r="AH2" s="59" t="s">
        <v>761</v>
      </c>
      <c r="AI2" s="59" t="s">
        <v>336</v>
      </c>
      <c r="AJ2" s="825">
        <v>4</v>
      </c>
      <c r="AK2" s="825"/>
      <c r="AL2" s="59" t="s">
        <v>337</v>
      </c>
      <c r="AS2" s="56" t="s">
        <v>602</v>
      </c>
      <c r="AT2" s="825"/>
      <c r="AU2" s="825"/>
      <c r="AV2" s="825"/>
      <c r="AW2" s="825"/>
      <c r="AX2" s="825"/>
      <c r="AY2" s="825"/>
      <c r="AZ2" s="825"/>
      <c r="BA2" s="825"/>
      <c r="BB2" s="825"/>
      <c r="BC2" s="825"/>
      <c r="BD2" s="825"/>
      <c r="BE2" s="825"/>
      <c r="BF2" s="825"/>
      <c r="BG2" s="825"/>
      <c r="BH2" s="825"/>
      <c r="BI2" s="825"/>
      <c r="BJ2" s="56" t="s">
        <v>762</v>
      </c>
      <c r="BK2" s="56"/>
      <c r="BL2" s="56"/>
      <c r="BM2" s="56"/>
    </row>
    <row r="3" spans="2:67" s="57" customFormat="1" ht="20.25" customHeight="1" x14ac:dyDescent="0.15">
      <c r="J3" s="55"/>
      <c r="M3" s="55"/>
      <c r="O3" s="56"/>
      <c r="P3" s="56"/>
      <c r="Q3" s="56"/>
      <c r="R3" s="56"/>
      <c r="S3" s="56"/>
      <c r="T3" s="56"/>
      <c r="U3" s="56"/>
      <c r="AC3" s="60"/>
      <c r="AD3" s="60"/>
      <c r="AE3" s="61"/>
      <c r="AF3" s="62"/>
      <c r="AG3" s="61"/>
      <c r="BD3" s="63" t="s">
        <v>604</v>
      </c>
      <c r="BE3" s="827" t="s">
        <v>605</v>
      </c>
      <c r="BF3" s="828"/>
      <c r="BG3" s="828"/>
      <c r="BH3" s="829"/>
      <c r="BI3" s="56"/>
    </row>
    <row r="4" spans="2:67" s="57" customFormat="1" ht="20.25" customHeight="1" x14ac:dyDescent="0.15">
      <c r="B4" s="64"/>
      <c r="C4" s="64"/>
      <c r="D4" s="64"/>
      <c r="E4" s="64"/>
      <c r="F4" s="64"/>
      <c r="G4" s="64"/>
      <c r="H4" s="64"/>
      <c r="I4" s="64"/>
      <c r="J4" s="65"/>
      <c r="K4" s="64"/>
      <c r="L4" s="64"/>
      <c r="M4" s="65"/>
      <c r="N4" s="64"/>
      <c r="O4" s="66"/>
      <c r="P4" s="66"/>
      <c r="Q4" s="66"/>
      <c r="R4" s="66"/>
      <c r="S4" s="66"/>
      <c r="T4" s="66"/>
      <c r="U4" s="66"/>
      <c r="V4" s="64"/>
      <c r="W4" s="64"/>
      <c r="X4" s="64"/>
      <c r="Y4" s="64"/>
      <c r="Z4" s="64"/>
      <c r="AA4" s="64"/>
      <c r="AB4" s="64"/>
      <c r="AC4" s="67"/>
      <c r="AD4" s="67"/>
      <c r="AE4" s="68"/>
      <c r="AF4" s="69"/>
      <c r="AG4" s="68"/>
      <c r="AH4" s="64"/>
      <c r="AI4" s="64"/>
      <c r="AJ4" s="64"/>
      <c r="AK4" s="64"/>
      <c r="AL4" s="64"/>
      <c r="AM4" s="64"/>
      <c r="AN4" s="64"/>
      <c r="AO4" s="64"/>
      <c r="AP4" s="64"/>
      <c r="AQ4" s="64"/>
      <c r="AR4" s="64"/>
      <c r="BD4" s="63" t="s">
        <v>763</v>
      </c>
      <c r="BE4" s="827" t="s">
        <v>607</v>
      </c>
      <c r="BF4" s="828"/>
      <c r="BG4" s="828"/>
      <c r="BH4" s="829"/>
      <c r="BI4" s="56"/>
    </row>
    <row r="5" spans="2:67" s="57" customFormat="1" ht="9" customHeight="1" x14ac:dyDescent="0.15">
      <c r="B5" s="64"/>
      <c r="C5" s="64"/>
      <c r="D5" s="64"/>
      <c r="E5" s="64"/>
      <c r="F5" s="64"/>
      <c r="G5" s="64"/>
      <c r="H5" s="64"/>
      <c r="I5" s="64"/>
      <c r="J5" s="65"/>
      <c r="K5" s="64"/>
      <c r="L5" s="64"/>
      <c r="M5" s="65"/>
      <c r="N5" s="64"/>
      <c r="O5" s="66"/>
      <c r="P5" s="66"/>
      <c r="Q5" s="66"/>
      <c r="R5" s="66"/>
      <c r="S5" s="66"/>
      <c r="T5" s="66"/>
      <c r="U5" s="66"/>
      <c r="V5" s="64"/>
      <c r="W5" s="64"/>
      <c r="X5" s="64"/>
      <c r="Y5" s="64"/>
      <c r="Z5" s="64"/>
      <c r="AA5" s="64"/>
      <c r="AB5" s="64"/>
      <c r="AC5" s="70"/>
      <c r="AD5" s="70"/>
      <c r="AE5" s="64"/>
      <c r="AF5" s="64"/>
      <c r="AG5" s="64"/>
      <c r="AH5" s="64"/>
      <c r="AI5" s="64"/>
      <c r="AJ5" s="71"/>
      <c r="AK5" s="71"/>
      <c r="AL5" s="71"/>
      <c r="AM5" s="71"/>
      <c r="AN5" s="71"/>
      <c r="AO5" s="71"/>
      <c r="AP5" s="71"/>
      <c r="AQ5" s="71"/>
      <c r="AR5" s="71"/>
      <c r="AS5" s="53"/>
      <c r="AT5" s="53"/>
      <c r="AU5" s="53"/>
      <c r="AV5" s="53"/>
      <c r="AW5" s="53"/>
      <c r="AX5" s="53"/>
      <c r="AY5" s="53"/>
      <c r="AZ5" s="53"/>
      <c r="BA5" s="53"/>
      <c r="BB5" s="53"/>
      <c r="BC5" s="53"/>
      <c r="BD5" s="53"/>
      <c r="BE5" s="53"/>
      <c r="BF5" s="53"/>
      <c r="BG5" s="53"/>
      <c r="BH5" s="72"/>
      <c r="BI5" s="72"/>
    </row>
    <row r="6" spans="2:67" s="57" customFormat="1" ht="21" customHeight="1" x14ac:dyDescent="0.15">
      <c r="B6" s="73"/>
      <c r="C6" s="74"/>
      <c r="D6" s="74"/>
      <c r="E6" s="74"/>
      <c r="F6" s="74"/>
      <c r="G6" s="74"/>
      <c r="H6" s="74"/>
      <c r="I6" s="74"/>
      <c r="J6" s="74"/>
      <c r="K6" s="75"/>
      <c r="L6" s="75"/>
      <c r="M6" s="75"/>
      <c r="N6" s="76"/>
      <c r="O6" s="75"/>
      <c r="P6" s="75"/>
      <c r="Q6" s="75"/>
      <c r="R6" s="64"/>
      <c r="S6" s="64"/>
      <c r="T6" s="64"/>
      <c r="U6" s="64"/>
      <c r="V6" s="64"/>
      <c r="W6" s="64"/>
      <c r="X6" s="64"/>
      <c r="Y6" s="64"/>
      <c r="Z6" s="64"/>
      <c r="AA6" s="64"/>
      <c r="AB6" s="64"/>
      <c r="AC6" s="64"/>
      <c r="AD6" s="64"/>
      <c r="AE6" s="64"/>
      <c r="AF6" s="64"/>
      <c r="AG6" s="64"/>
      <c r="AH6" s="64"/>
      <c r="AI6" s="64"/>
      <c r="AJ6" s="71"/>
      <c r="AK6" s="71"/>
      <c r="AL6" s="71"/>
      <c r="AM6" s="71"/>
      <c r="AN6" s="71"/>
      <c r="AO6" s="71" t="s">
        <v>608</v>
      </c>
      <c r="AP6" s="71"/>
      <c r="AQ6" s="71"/>
      <c r="AR6" s="71"/>
      <c r="AS6" s="53"/>
      <c r="AT6" s="53"/>
      <c r="AU6" s="53"/>
      <c r="AW6" s="77"/>
      <c r="AX6" s="77"/>
      <c r="AY6" s="78"/>
      <c r="AZ6" s="53"/>
      <c r="BA6" s="848">
        <v>40</v>
      </c>
      <c r="BB6" s="849"/>
      <c r="BC6" s="78" t="s">
        <v>338</v>
      </c>
      <c r="BD6" s="53"/>
      <c r="BE6" s="848">
        <v>160</v>
      </c>
      <c r="BF6" s="849"/>
      <c r="BG6" s="78" t="s">
        <v>339</v>
      </c>
      <c r="BH6" s="53"/>
      <c r="BI6" s="72"/>
    </row>
    <row r="7" spans="2:67" s="57" customFormat="1" ht="5.25" customHeight="1" x14ac:dyDescent="0.15">
      <c r="B7" s="73"/>
      <c r="C7" s="79"/>
      <c r="D7" s="79"/>
      <c r="E7" s="79"/>
      <c r="F7" s="79"/>
      <c r="G7" s="79"/>
      <c r="H7" s="79"/>
      <c r="I7" s="79"/>
      <c r="J7" s="75"/>
      <c r="K7" s="75"/>
      <c r="L7" s="75"/>
      <c r="M7" s="76"/>
      <c r="N7" s="75"/>
      <c r="O7" s="75"/>
      <c r="P7" s="75"/>
      <c r="Q7" s="75"/>
      <c r="R7" s="64"/>
      <c r="S7" s="64"/>
      <c r="T7" s="64"/>
      <c r="U7" s="64"/>
      <c r="V7" s="64"/>
      <c r="W7" s="64"/>
      <c r="X7" s="64"/>
      <c r="Y7" s="64"/>
      <c r="Z7" s="64"/>
      <c r="AA7" s="64"/>
      <c r="AB7" s="64"/>
      <c r="AC7" s="64"/>
      <c r="AD7" s="64"/>
      <c r="AE7" s="64"/>
      <c r="AF7" s="64"/>
      <c r="AG7" s="64"/>
      <c r="AH7" s="64"/>
      <c r="AI7" s="64"/>
      <c r="AJ7" s="71"/>
      <c r="AK7" s="71"/>
      <c r="AL7" s="71"/>
      <c r="AM7" s="71"/>
      <c r="AN7" s="71"/>
      <c r="AO7" s="71"/>
      <c r="AP7" s="71"/>
      <c r="AQ7" s="71"/>
      <c r="AR7" s="71"/>
      <c r="AS7" s="71"/>
      <c r="AT7" s="71"/>
      <c r="AU7" s="71"/>
      <c r="AV7" s="71"/>
      <c r="AW7" s="71"/>
      <c r="AX7" s="71"/>
      <c r="AY7" s="71"/>
      <c r="AZ7" s="71"/>
      <c r="BA7" s="71"/>
      <c r="BB7" s="71"/>
      <c r="BC7" s="71"/>
      <c r="BD7" s="71"/>
      <c r="BE7" s="71"/>
      <c r="BF7" s="71"/>
      <c r="BG7" s="71"/>
      <c r="BH7" s="80"/>
      <c r="BI7" s="80"/>
      <c r="BJ7" s="64"/>
    </row>
    <row r="8" spans="2:67" s="57" customFormat="1" ht="21" customHeight="1" x14ac:dyDescent="0.15">
      <c r="B8" s="81"/>
      <c r="C8" s="76"/>
      <c r="D8" s="76"/>
      <c r="E8" s="76"/>
      <c r="F8" s="76"/>
      <c r="G8" s="76"/>
      <c r="H8" s="76"/>
      <c r="I8" s="76"/>
      <c r="J8" s="75"/>
      <c r="K8" s="75"/>
      <c r="L8" s="75"/>
      <c r="M8" s="76"/>
      <c r="N8" s="75"/>
      <c r="O8" s="75"/>
      <c r="P8" s="75"/>
      <c r="Q8" s="75"/>
      <c r="R8" s="64"/>
      <c r="S8" s="64"/>
      <c r="T8" s="64"/>
      <c r="U8" s="64"/>
      <c r="V8" s="64"/>
      <c r="W8" s="64"/>
      <c r="X8" s="64"/>
      <c r="Y8" s="64"/>
      <c r="Z8" s="64"/>
      <c r="AA8" s="64"/>
      <c r="AB8" s="64"/>
      <c r="AC8" s="64"/>
      <c r="AD8" s="64"/>
      <c r="AE8" s="64"/>
      <c r="AF8" s="64"/>
      <c r="AG8" s="64"/>
      <c r="AH8" s="64"/>
      <c r="AI8" s="64"/>
      <c r="AJ8" s="82"/>
      <c r="AK8" s="82"/>
      <c r="AL8" s="82"/>
      <c r="AM8" s="74"/>
      <c r="AN8" s="83"/>
      <c r="AO8" s="84"/>
      <c r="AP8" s="84"/>
      <c r="AQ8" s="73"/>
      <c r="AR8" s="77"/>
      <c r="AS8" s="77"/>
      <c r="AT8" s="77"/>
      <c r="AU8" s="85"/>
      <c r="AV8" s="85"/>
      <c r="AW8" s="71"/>
      <c r="AX8" s="77"/>
      <c r="AY8" s="77"/>
      <c r="AZ8" s="76"/>
      <c r="BA8" s="71"/>
      <c r="BB8" s="71" t="s">
        <v>340</v>
      </c>
      <c r="BC8" s="71"/>
      <c r="BD8" s="71"/>
      <c r="BE8" s="850">
        <f>DAY(EOMONTH(DATE(AF2,AJ2,1),0))</f>
        <v>30</v>
      </c>
      <c r="BF8" s="851"/>
      <c r="BG8" s="71" t="s">
        <v>341</v>
      </c>
      <c r="BH8" s="71"/>
      <c r="BI8" s="71"/>
      <c r="BJ8" s="64"/>
      <c r="BM8" s="56"/>
      <c r="BN8" s="56"/>
      <c r="BO8" s="56"/>
    </row>
    <row r="9" spans="2:67" ht="5.25" customHeight="1" thickBot="1" x14ac:dyDescent="0.2">
      <c r="B9" s="86"/>
      <c r="C9" s="87"/>
      <c r="D9" s="87"/>
      <c r="E9" s="87"/>
      <c r="F9" s="87"/>
      <c r="G9" s="87"/>
      <c r="H9" s="87"/>
      <c r="I9" s="87"/>
      <c r="J9" s="87"/>
      <c r="K9" s="86"/>
      <c r="L9" s="86"/>
      <c r="M9" s="86"/>
      <c r="N9" s="86"/>
      <c r="O9" s="86"/>
      <c r="P9" s="86"/>
      <c r="Q9" s="86"/>
      <c r="R9" s="86"/>
      <c r="S9" s="86"/>
      <c r="T9" s="86"/>
      <c r="U9" s="86"/>
      <c r="V9" s="86"/>
      <c r="W9" s="86"/>
      <c r="X9" s="86"/>
      <c r="Y9" s="86"/>
      <c r="Z9" s="86"/>
      <c r="AA9" s="86"/>
      <c r="AB9" s="86"/>
      <c r="AC9" s="87"/>
      <c r="AD9" s="86"/>
      <c r="AE9" s="86"/>
      <c r="AF9" s="86"/>
      <c r="AG9" s="86"/>
      <c r="AH9" s="86"/>
      <c r="AI9" s="86"/>
      <c r="AJ9" s="86"/>
      <c r="AK9" s="86"/>
      <c r="AL9" s="86"/>
      <c r="AM9" s="86"/>
      <c r="AN9" s="86"/>
      <c r="AO9" s="86"/>
      <c r="AP9" s="86"/>
      <c r="AQ9" s="86"/>
      <c r="AR9" s="86"/>
      <c r="AT9" s="89"/>
      <c r="BK9" s="90"/>
      <c r="BL9" s="90"/>
      <c r="BM9" s="90"/>
    </row>
    <row r="10" spans="2:67" ht="21.6" customHeight="1" x14ac:dyDescent="0.15">
      <c r="B10" s="789" t="s">
        <v>764</v>
      </c>
      <c r="C10" s="792" t="s">
        <v>765</v>
      </c>
      <c r="D10" s="793"/>
      <c r="E10" s="91"/>
      <c r="F10" s="92"/>
      <c r="G10" s="91"/>
      <c r="H10" s="92"/>
      <c r="I10" s="798" t="s">
        <v>766</v>
      </c>
      <c r="J10" s="799"/>
      <c r="K10" s="804" t="s">
        <v>612</v>
      </c>
      <c r="L10" s="805"/>
      <c r="M10" s="805"/>
      <c r="N10" s="793"/>
      <c r="O10" s="804" t="s">
        <v>767</v>
      </c>
      <c r="P10" s="805"/>
      <c r="Q10" s="805"/>
      <c r="R10" s="805"/>
      <c r="S10" s="793"/>
      <c r="T10" s="93"/>
      <c r="U10" s="93"/>
      <c r="V10" s="94"/>
      <c r="W10" s="810" t="s">
        <v>768</v>
      </c>
      <c r="X10" s="811"/>
      <c r="Y10" s="811"/>
      <c r="Z10" s="811"/>
      <c r="AA10" s="811"/>
      <c r="AB10" s="811"/>
      <c r="AC10" s="811"/>
      <c r="AD10" s="811"/>
      <c r="AE10" s="811"/>
      <c r="AF10" s="811"/>
      <c r="AG10" s="811"/>
      <c r="AH10" s="811"/>
      <c r="AI10" s="811"/>
      <c r="AJ10" s="811"/>
      <c r="AK10" s="811"/>
      <c r="AL10" s="811"/>
      <c r="AM10" s="811"/>
      <c r="AN10" s="811"/>
      <c r="AO10" s="811"/>
      <c r="AP10" s="811"/>
      <c r="AQ10" s="811"/>
      <c r="AR10" s="811"/>
      <c r="AS10" s="811"/>
      <c r="AT10" s="811"/>
      <c r="AU10" s="811"/>
      <c r="AV10" s="811"/>
      <c r="AW10" s="811"/>
      <c r="AX10" s="811"/>
      <c r="AY10" s="811"/>
      <c r="AZ10" s="811"/>
      <c r="BA10" s="811"/>
      <c r="BB10" s="830" t="str">
        <f>IF(BE3="４週","(9)1～4週目の勤務時間数合計","(10)1か月の勤務時間数　合計")</f>
        <v>(9)1～4週目の勤務時間数合計</v>
      </c>
      <c r="BC10" s="831"/>
      <c r="BD10" s="836" t="s">
        <v>615</v>
      </c>
      <c r="BE10" s="837"/>
      <c r="BF10" s="792" t="s">
        <v>616</v>
      </c>
      <c r="BG10" s="805"/>
      <c r="BH10" s="805"/>
      <c r="BI10" s="805"/>
      <c r="BJ10" s="842"/>
    </row>
    <row r="11" spans="2:67" ht="20.25" customHeight="1" x14ac:dyDescent="0.15">
      <c r="B11" s="790"/>
      <c r="C11" s="794"/>
      <c r="D11" s="795"/>
      <c r="E11" s="95"/>
      <c r="F11" s="96"/>
      <c r="G11" s="95"/>
      <c r="H11" s="96"/>
      <c r="I11" s="800"/>
      <c r="J11" s="801"/>
      <c r="K11" s="806"/>
      <c r="L11" s="807"/>
      <c r="M11" s="807"/>
      <c r="N11" s="795"/>
      <c r="O11" s="806"/>
      <c r="P11" s="807"/>
      <c r="Q11" s="807"/>
      <c r="R11" s="807"/>
      <c r="S11" s="795"/>
      <c r="T11" s="97"/>
      <c r="U11" s="97"/>
      <c r="V11" s="98"/>
      <c r="W11" s="845" t="s">
        <v>343</v>
      </c>
      <c r="X11" s="845"/>
      <c r="Y11" s="845"/>
      <c r="Z11" s="845"/>
      <c r="AA11" s="845"/>
      <c r="AB11" s="845"/>
      <c r="AC11" s="846"/>
      <c r="AD11" s="847" t="s">
        <v>344</v>
      </c>
      <c r="AE11" s="845"/>
      <c r="AF11" s="845"/>
      <c r="AG11" s="845"/>
      <c r="AH11" s="845"/>
      <c r="AI11" s="845"/>
      <c r="AJ11" s="846"/>
      <c r="AK11" s="847" t="s">
        <v>345</v>
      </c>
      <c r="AL11" s="845"/>
      <c r="AM11" s="845"/>
      <c r="AN11" s="845"/>
      <c r="AO11" s="845"/>
      <c r="AP11" s="845"/>
      <c r="AQ11" s="846"/>
      <c r="AR11" s="847" t="s">
        <v>346</v>
      </c>
      <c r="AS11" s="845"/>
      <c r="AT11" s="845"/>
      <c r="AU11" s="845"/>
      <c r="AV11" s="845"/>
      <c r="AW11" s="845"/>
      <c r="AX11" s="846"/>
      <c r="AY11" s="847" t="s">
        <v>347</v>
      </c>
      <c r="AZ11" s="845"/>
      <c r="BA11" s="845"/>
      <c r="BB11" s="832"/>
      <c r="BC11" s="833"/>
      <c r="BD11" s="838"/>
      <c r="BE11" s="839"/>
      <c r="BF11" s="794"/>
      <c r="BG11" s="807"/>
      <c r="BH11" s="807"/>
      <c r="BI11" s="807"/>
      <c r="BJ11" s="843"/>
    </row>
    <row r="12" spans="2:67" ht="20.25" customHeight="1" x14ac:dyDescent="0.15">
      <c r="B12" s="790"/>
      <c r="C12" s="794"/>
      <c r="D12" s="795"/>
      <c r="E12" s="95"/>
      <c r="F12" s="96"/>
      <c r="G12" s="95"/>
      <c r="H12" s="96"/>
      <c r="I12" s="800"/>
      <c r="J12" s="801"/>
      <c r="K12" s="806"/>
      <c r="L12" s="807"/>
      <c r="M12" s="807"/>
      <c r="N12" s="795"/>
      <c r="O12" s="806"/>
      <c r="P12" s="807"/>
      <c r="Q12" s="807"/>
      <c r="R12" s="807"/>
      <c r="S12" s="795"/>
      <c r="T12" s="97"/>
      <c r="U12" s="97"/>
      <c r="V12" s="98"/>
      <c r="W12" s="99">
        <v>1</v>
      </c>
      <c r="X12" s="100">
        <v>2</v>
      </c>
      <c r="Y12" s="100">
        <v>3</v>
      </c>
      <c r="Z12" s="100">
        <v>4</v>
      </c>
      <c r="AA12" s="100">
        <v>5</v>
      </c>
      <c r="AB12" s="100">
        <v>6</v>
      </c>
      <c r="AC12" s="101">
        <v>7</v>
      </c>
      <c r="AD12" s="102">
        <v>8</v>
      </c>
      <c r="AE12" s="100">
        <v>9</v>
      </c>
      <c r="AF12" s="100">
        <v>10</v>
      </c>
      <c r="AG12" s="100">
        <v>11</v>
      </c>
      <c r="AH12" s="100">
        <v>12</v>
      </c>
      <c r="AI12" s="100">
        <v>13</v>
      </c>
      <c r="AJ12" s="101">
        <v>14</v>
      </c>
      <c r="AK12" s="99">
        <v>15</v>
      </c>
      <c r="AL12" s="100">
        <v>16</v>
      </c>
      <c r="AM12" s="100">
        <v>17</v>
      </c>
      <c r="AN12" s="100">
        <v>18</v>
      </c>
      <c r="AO12" s="100">
        <v>19</v>
      </c>
      <c r="AP12" s="100">
        <v>20</v>
      </c>
      <c r="AQ12" s="101">
        <v>21</v>
      </c>
      <c r="AR12" s="102">
        <v>22</v>
      </c>
      <c r="AS12" s="100">
        <v>23</v>
      </c>
      <c r="AT12" s="100">
        <v>24</v>
      </c>
      <c r="AU12" s="100">
        <v>25</v>
      </c>
      <c r="AV12" s="100">
        <v>26</v>
      </c>
      <c r="AW12" s="100">
        <v>27</v>
      </c>
      <c r="AX12" s="101">
        <v>28</v>
      </c>
      <c r="AY12" s="103" t="str">
        <f>IF($BE$3="実績",IF(DAY(DATE($AF$2,$AJ$2,29))=29,29,""),"")</f>
        <v/>
      </c>
      <c r="AZ12" s="104" t="str">
        <f>IF($BE$3="実績",IF(DAY(DATE($AF$2,$AJ$2,30))=30,30,""),"")</f>
        <v/>
      </c>
      <c r="BA12" s="105" t="str">
        <f>IF($BE$3="実績",IF(DAY(DATE($AF$2,$AJ$2,31))=31,31,""),"")</f>
        <v/>
      </c>
      <c r="BB12" s="832"/>
      <c r="BC12" s="833"/>
      <c r="BD12" s="838"/>
      <c r="BE12" s="839"/>
      <c r="BF12" s="794"/>
      <c r="BG12" s="807"/>
      <c r="BH12" s="807"/>
      <c r="BI12" s="807"/>
      <c r="BJ12" s="843"/>
    </row>
    <row r="13" spans="2:67" ht="20.25" hidden="1" customHeight="1" x14ac:dyDescent="0.15">
      <c r="B13" s="790"/>
      <c r="C13" s="794"/>
      <c r="D13" s="795"/>
      <c r="E13" s="95"/>
      <c r="F13" s="96"/>
      <c r="G13" s="95"/>
      <c r="H13" s="96"/>
      <c r="I13" s="800"/>
      <c r="J13" s="801"/>
      <c r="K13" s="806"/>
      <c r="L13" s="807"/>
      <c r="M13" s="807"/>
      <c r="N13" s="795"/>
      <c r="O13" s="806"/>
      <c r="P13" s="807"/>
      <c r="Q13" s="807"/>
      <c r="R13" s="807"/>
      <c r="S13" s="795"/>
      <c r="T13" s="97"/>
      <c r="U13" s="97"/>
      <c r="V13" s="98"/>
      <c r="W13" s="99">
        <f>WEEKDAY(DATE($AF$2,$AJ$2,1))</f>
        <v>3</v>
      </c>
      <c r="X13" s="100">
        <f>WEEKDAY(DATE($AF$2,$AJ$2,2))</f>
        <v>4</v>
      </c>
      <c r="Y13" s="100">
        <f>WEEKDAY(DATE($AF$2,$AJ$2,3))</f>
        <v>5</v>
      </c>
      <c r="Z13" s="100">
        <f>WEEKDAY(DATE($AF$2,$AJ$2,4))</f>
        <v>6</v>
      </c>
      <c r="AA13" s="100">
        <f>WEEKDAY(DATE($AF$2,$AJ$2,5))</f>
        <v>7</v>
      </c>
      <c r="AB13" s="100">
        <f>WEEKDAY(DATE($AF$2,$AJ$2,6))</f>
        <v>1</v>
      </c>
      <c r="AC13" s="101">
        <f>WEEKDAY(DATE($AF$2,$AJ$2,7))</f>
        <v>2</v>
      </c>
      <c r="AD13" s="102">
        <f>WEEKDAY(DATE($AF$2,$AJ$2,8))</f>
        <v>3</v>
      </c>
      <c r="AE13" s="100">
        <f>WEEKDAY(DATE($AF$2,$AJ$2,9))</f>
        <v>4</v>
      </c>
      <c r="AF13" s="100">
        <f>WEEKDAY(DATE($AF$2,$AJ$2,10))</f>
        <v>5</v>
      </c>
      <c r="AG13" s="100">
        <f>WEEKDAY(DATE($AF$2,$AJ$2,11))</f>
        <v>6</v>
      </c>
      <c r="AH13" s="100">
        <f>WEEKDAY(DATE($AF$2,$AJ$2,12))</f>
        <v>7</v>
      </c>
      <c r="AI13" s="100">
        <f>WEEKDAY(DATE($AF$2,$AJ$2,13))</f>
        <v>1</v>
      </c>
      <c r="AJ13" s="101">
        <f>WEEKDAY(DATE($AF$2,$AJ$2,14))</f>
        <v>2</v>
      </c>
      <c r="AK13" s="102">
        <f>WEEKDAY(DATE($AF$2,$AJ$2,15))</f>
        <v>3</v>
      </c>
      <c r="AL13" s="100">
        <f>WEEKDAY(DATE($AF$2,$AJ$2,16))</f>
        <v>4</v>
      </c>
      <c r="AM13" s="100">
        <f>WEEKDAY(DATE($AF$2,$AJ$2,17))</f>
        <v>5</v>
      </c>
      <c r="AN13" s="100">
        <f>WEEKDAY(DATE($AF$2,$AJ$2,18))</f>
        <v>6</v>
      </c>
      <c r="AO13" s="100">
        <f>WEEKDAY(DATE($AF$2,$AJ$2,19))</f>
        <v>7</v>
      </c>
      <c r="AP13" s="100">
        <f>WEEKDAY(DATE($AF$2,$AJ$2,20))</f>
        <v>1</v>
      </c>
      <c r="AQ13" s="101">
        <f>WEEKDAY(DATE($AF$2,$AJ$2,21))</f>
        <v>2</v>
      </c>
      <c r="AR13" s="102">
        <f>WEEKDAY(DATE($AF$2,$AJ$2,22))</f>
        <v>3</v>
      </c>
      <c r="AS13" s="100">
        <f>WEEKDAY(DATE($AF$2,$AJ$2,23))</f>
        <v>4</v>
      </c>
      <c r="AT13" s="100">
        <f>WEEKDAY(DATE($AF$2,$AJ$2,24))</f>
        <v>5</v>
      </c>
      <c r="AU13" s="100">
        <f>WEEKDAY(DATE($AF$2,$AJ$2,25))</f>
        <v>6</v>
      </c>
      <c r="AV13" s="100">
        <f>WEEKDAY(DATE($AF$2,$AJ$2,26))</f>
        <v>7</v>
      </c>
      <c r="AW13" s="100">
        <f>WEEKDAY(DATE($AF$2,$AJ$2,27))</f>
        <v>1</v>
      </c>
      <c r="AX13" s="101">
        <f>WEEKDAY(DATE($AF$2,$AJ$2,28))</f>
        <v>2</v>
      </c>
      <c r="AY13" s="102">
        <f>IF(AY12=29,WEEKDAY(DATE($AF$2,$AJ$2,29)),0)</f>
        <v>0</v>
      </c>
      <c r="AZ13" s="100">
        <f>IF(AZ12=30,WEEKDAY(DATE($AF$2,$AJ$2,30)),0)</f>
        <v>0</v>
      </c>
      <c r="BA13" s="101">
        <f>IF(BA12=31,WEEKDAY(DATE($AF$2,$AJ$2,31)),0)</f>
        <v>0</v>
      </c>
      <c r="BB13" s="832"/>
      <c r="BC13" s="833"/>
      <c r="BD13" s="838"/>
      <c r="BE13" s="839"/>
      <c r="BF13" s="794"/>
      <c r="BG13" s="807"/>
      <c r="BH13" s="807"/>
      <c r="BI13" s="807"/>
      <c r="BJ13" s="843"/>
    </row>
    <row r="14" spans="2:67" ht="20.25" customHeight="1" thickBot="1" x14ac:dyDescent="0.2">
      <c r="B14" s="791"/>
      <c r="C14" s="796"/>
      <c r="D14" s="797"/>
      <c r="E14" s="106"/>
      <c r="F14" s="107"/>
      <c r="G14" s="106"/>
      <c r="H14" s="107"/>
      <c r="I14" s="802"/>
      <c r="J14" s="803"/>
      <c r="K14" s="808"/>
      <c r="L14" s="809"/>
      <c r="M14" s="809"/>
      <c r="N14" s="797"/>
      <c r="O14" s="808"/>
      <c r="P14" s="809"/>
      <c r="Q14" s="809"/>
      <c r="R14" s="809"/>
      <c r="S14" s="797"/>
      <c r="T14" s="108"/>
      <c r="U14" s="108"/>
      <c r="V14" s="109"/>
      <c r="W14" s="110" t="str">
        <f>IF(W13=1,"日",IF(W13=2,"月",IF(W13=3,"火",IF(W13=4,"水",IF(W13=5,"木",IF(W13=6,"金","土"))))))</f>
        <v>火</v>
      </c>
      <c r="X14" s="111" t="str">
        <f t="shared" ref="X14:AX14" si="0">IF(X13=1,"日",IF(X13=2,"月",IF(X13=3,"火",IF(X13=4,"水",IF(X13=5,"木",IF(X13=6,"金","土"))))))</f>
        <v>水</v>
      </c>
      <c r="Y14" s="111" t="str">
        <f t="shared" si="0"/>
        <v>木</v>
      </c>
      <c r="Z14" s="111" t="str">
        <f t="shared" si="0"/>
        <v>金</v>
      </c>
      <c r="AA14" s="111" t="str">
        <f t="shared" si="0"/>
        <v>土</v>
      </c>
      <c r="AB14" s="111" t="str">
        <f t="shared" si="0"/>
        <v>日</v>
      </c>
      <c r="AC14" s="112" t="str">
        <f t="shared" si="0"/>
        <v>月</v>
      </c>
      <c r="AD14" s="113" t="str">
        <f>IF(AD13=1,"日",IF(AD13=2,"月",IF(AD13=3,"火",IF(AD13=4,"水",IF(AD13=5,"木",IF(AD13=6,"金","土"))))))</f>
        <v>火</v>
      </c>
      <c r="AE14" s="111" t="str">
        <f t="shared" si="0"/>
        <v>水</v>
      </c>
      <c r="AF14" s="111" t="str">
        <f t="shared" si="0"/>
        <v>木</v>
      </c>
      <c r="AG14" s="111" t="str">
        <f t="shared" si="0"/>
        <v>金</v>
      </c>
      <c r="AH14" s="111" t="str">
        <f t="shared" si="0"/>
        <v>土</v>
      </c>
      <c r="AI14" s="111" t="str">
        <f t="shared" si="0"/>
        <v>日</v>
      </c>
      <c r="AJ14" s="112" t="str">
        <f t="shared" si="0"/>
        <v>月</v>
      </c>
      <c r="AK14" s="113" t="str">
        <f>IF(AK13=1,"日",IF(AK13=2,"月",IF(AK13=3,"火",IF(AK13=4,"水",IF(AK13=5,"木",IF(AK13=6,"金","土"))))))</f>
        <v>火</v>
      </c>
      <c r="AL14" s="111" t="str">
        <f t="shared" si="0"/>
        <v>水</v>
      </c>
      <c r="AM14" s="111" t="str">
        <f t="shared" si="0"/>
        <v>木</v>
      </c>
      <c r="AN14" s="111" t="str">
        <f t="shared" si="0"/>
        <v>金</v>
      </c>
      <c r="AO14" s="111" t="str">
        <f t="shared" si="0"/>
        <v>土</v>
      </c>
      <c r="AP14" s="111" t="str">
        <f t="shared" si="0"/>
        <v>日</v>
      </c>
      <c r="AQ14" s="112" t="str">
        <f t="shared" si="0"/>
        <v>月</v>
      </c>
      <c r="AR14" s="113" t="str">
        <f>IF(AR13=1,"日",IF(AR13=2,"月",IF(AR13=3,"火",IF(AR13=4,"水",IF(AR13=5,"木",IF(AR13=6,"金","土"))))))</f>
        <v>火</v>
      </c>
      <c r="AS14" s="111" t="str">
        <f t="shared" si="0"/>
        <v>水</v>
      </c>
      <c r="AT14" s="111" t="str">
        <f t="shared" si="0"/>
        <v>木</v>
      </c>
      <c r="AU14" s="111" t="str">
        <f t="shared" si="0"/>
        <v>金</v>
      </c>
      <c r="AV14" s="111" t="str">
        <f t="shared" si="0"/>
        <v>土</v>
      </c>
      <c r="AW14" s="111" t="str">
        <f t="shared" si="0"/>
        <v>日</v>
      </c>
      <c r="AX14" s="112" t="str">
        <f t="shared" si="0"/>
        <v>月</v>
      </c>
      <c r="AY14" s="111" t="str">
        <f>IF(AY13=1,"日",IF(AY13=2,"月",IF(AY13=3,"火",IF(AY13=4,"水",IF(AY13=5,"木",IF(AY13=6,"金",IF(AY13=0,"","土")))))))</f>
        <v/>
      </c>
      <c r="AZ14" s="111" t="str">
        <f>IF(AZ13=1,"日",IF(AZ13=2,"月",IF(AZ13=3,"火",IF(AZ13=4,"水",IF(AZ13=5,"木",IF(AZ13=6,"金",IF(AZ13=0,"","土")))))))</f>
        <v/>
      </c>
      <c r="BA14" s="111" t="str">
        <f>IF(BA13=1,"日",IF(BA13=2,"月",IF(BA13=3,"火",IF(BA13=4,"水",IF(BA13=5,"木",IF(BA13=6,"金",IF(BA13=0,"","土")))))))</f>
        <v/>
      </c>
      <c r="BB14" s="834"/>
      <c r="BC14" s="835"/>
      <c r="BD14" s="840"/>
      <c r="BE14" s="841"/>
      <c r="BF14" s="796"/>
      <c r="BG14" s="809"/>
      <c r="BH14" s="809"/>
      <c r="BI14" s="809"/>
      <c r="BJ14" s="844"/>
    </row>
    <row r="15" spans="2:67" ht="20.25" customHeight="1" x14ac:dyDescent="0.15">
      <c r="B15" s="759">
        <f>B13+1</f>
        <v>1</v>
      </c>
      <c r="C15" s="817"/>
      <c r="D15" s="818"/>
      <c r="E15" s="114"/>
      <c r="F15" s="115"/>
      <c r="G15" s="114"/>
      <c r="H15" s="115"/>
      <c r="I15" s="819"/>
      <c r="J15" s="820"/>
      <c r="K15" s="821"/>
      <c r="L15" s="822"/>
      <c r="M15" s="822"/>
      <c r="N15" s="818"/>
      <c r="O15" s="784"/>
      <c r="P15" s="785"/>
      <c r="Q15" s="785"/>
      <c r="R15" s="785"/>
      <c r="S15" s="786"/>
      <c r="T15" s="116" t="s">
        <v>617</v>
      </c>
      <c r="U15" s="117"/>
      <c r="V15" s="118"/>
      <c r="W15" s="119"/>
      <c r="X15" s="120"/>
      <c r="Y15" s="120"/>
      <c r="Z15" s="120"/>
      <c r="AA15" s="120"/>
      <c r="AB15" s="120"/>
      <c r="AC15" s="121"/>
      <c r="AD15" s="119"/>
      <c r="AE15" s="120"/>
      <c r="AF15" s="120"/>
      <c r="AG15" s="120"/>
      <c r="AH15" s="120"/>
      <c r="AI15" s="120"/>
      <c r="AJ15" s="121"/>
      <c r="AK15" s="119"/>
      <c r="AL15" s="120"/>
      <c r="AM15" s="120"/>
      <c r="AN15" s="120"/>
      <c r="AO15" s="120"/>
      <c r="AP15" s="120"/>
      <c r="AQ15" s="121"/>
      <c r="AR15" s="119"/>
      <c r="AS15" s="120"/>
      <c r="AT15" s="120"/>
      <c r="AU15" s="120"/>
      <c r="AV15" s="120"/>
      <c r="AW15" s="120"/>
      <c r="AX15" s="121"/>
      <c r="AY15" s="119"/>
      <c r="AZ15" s="120"/>
      <c r="BA15" s="120"/>
      <c r="BB15" s="787"/>
      <c r="BC15" s="788"/>
      <c r="BD15" s="812"/>
      <c r="BE15" s="813"/>
      <c r="BF15" s="814"/>
      <c r="BG15" s="815"/>
      <c r="BH15" s="815"/>
      <c r="BI15" s="815"/>
      <c r="BJ15" s="816"/>
    </row>
    <row r="16" spans="2:67" ht="20.25" customHeight="1" x14ac:dyDescent="0.15">
      <c r="B16" s="760"/>
      <c r="C16" s="778"/>
      <c r="D16" s="779"/>
      <c r="E16" s="122"/>
      <c r="F16" s="123">
        <f>C15</f>
        <v>0</v>
      </c>
      <c r="G16" s="122"/>
      <c r="H16" s="123">
        <f>I15</f>
        <v>0</v>
      </c>
      <c r="I16" s="780"/>
      <c r="J16" s="781"/>
      <c r="K16" s="782"/>
      <c r="L16" s="783"/>
      <c r="M16" s="783"/>
      <c r="N16" s="779"/>
      <c r="O16" s="773"/>
      <c r="P16" s="774"/>
      <c r="Q16" s="774"/>
      <c r="R16" s="774"/>
      <c r="S16" s="775"/>
      <c r="T16" s="124" t="s">
        <v>352</v>
      </c>
      <c r="U16" s="125"/>
      <c r="V16" s="126"/>
      <c r="W16" s="127" t="str">
        <f>IF(W15="","",VLOOKUP(W15,シフト記号表!$C$6:$L$47,10,FALSE))</f>
        <v/>
      </c>
      <c r="X16" s="128" t="str">
        <f>IF(X15="","",VLOOKUP(X15,シフト記号表!$C$6:$L$47,10,FALSE))</f>
        <v/>
      </c>
      <c r="Y16" s="128" t="str">
        <f>IF(Y15="","",VLOOKUP(Y15,シフト記号表!$C$6:$L$47,10,FALSE))</f>
        <v/>
      </c>
      <c r="Z16" s="128" t="str">
        <f>IF(Z15="","",VLOOKUP(Z15,シフト記号表!$C$6:$L$47,10,FALSE))</f>
        <v/>
      </c>
      <c r="AA16" s="128" t="str">
        <f>IF(AA15="","",VLOOKUP(AA15,シフト記号表!$C$6:$L$47,10,FALSE))</f>
        <v/>
      </c>
      <c r="AB16" s="128" t="str">
        <f>IF(AB15="","",VLOOKUP(AB15,シフト記号表!$C$6:$L$47,10,FALSE))</f>
        <v/>
      </c>
      <c r="AC16" s="129" t="str">
        <f>IF(AC15="","",VLOOKUP(AC15,シフト記号表!$C$6:$L$47,10,FALSE))</f>
        <v/>
      </c>
      <c r="AD16" s="127" t="str">
        <f>IF(AD15="","",VLOOKUP(AD15,シフト記号表!$C$6:$L$47,10,FALSE))</f>
        <v/>
      </c>
      <c r="AE16" s="128" t="str">
        <f>IF(AE15="","",VLOOKUP(AE15,シフト記号表!$C$6:$L$47,10,FALSE))</f>
        <v/>
      </c>
      <c r="AF16" s="128" t="str">
        <f>IF(AF15="","",VLOOKUP(AF15,シフト記号表!$C$6:$L$47,10,FALSE))</f>
        <v/>
      </c>
      <c r="AG16" s="128" t="str">
        <f>IF(AG15="","",VLOOKUP(AG15,シフト記号表!$C$6:$L$47,10,FALSE))</f>
        <v/>
      </c>
      <c r="AH16" s="128" t="str">
        <f>IF(AH15="","",VLOOKUP(AH15,シフト記号表!$C$6:$L$47,10,FALSE))</f>
        <v/>
      </c>
      <c r="AI16" s="128" t="str">
        <f>IF(AI15="","",VLOOKUP(AI15,シフト記号表!$C$6:$L$47,10,FALSE))</f>
        <v/>
      </c>
      <c r="AJ16" s="129" t="str">
        <f>IF(AJ15="","",VLOOKUP(AJ15,シフト記号表!$C$6:$L$47,10,FALSE))</f>
        <v/>
      </c>
      <c r="AK16" s="127" t="str">
        <f>IF(AK15="","",VLOOKUP(AK15,シフト記号表!$C$6:$L$47,10,FALSE))</f>
        <v/>
      </c>
      <c r="AL16" s="128" t="str">
        <f>IF(AL15="","",VLOOKUP(AL15,シフト記号表!$C$6:$L$47,10,FALSE))</f>
        <v/>
      </c>
      <c r="AM16" s="128" t="str">
        <f>IF(AM15="","",VLOOKUP(AM15,シフト記号表!$C$6:$L$47,10,FALSE))</f>
        <v/>
      </c>
      <c r="AN16" s="128" t="str">
        <f>IF(AN15="","",VLOOKUP(AN15,シフト記号表!$C$6:$L$47,10,FALSE))</f>
        <v/>
      </c>
      <c r="AO16" s="128" t="str">
        <f>IF(AO15="","",VLOOKUP(AO15,シフト記号表!$C$6:$L$47,10,FALSE))</f>
        <v/>
      </c>
      <c r="AP16" s="128" t="str">
        <f>IF(AP15="","",VLOOKUP(AP15,シフト記号表!$C$6:$L$47,10,FALSE))</f>
        <v/>
      </c>
      <c r="AQ16" s="129" t="str">
        <f>IF(AQ15="","",VLOOKUP(AQ15,シフト記号表!$C$6:$L$47,10,FALSE))</f>
        <v/>
      </c>
      <c r="AR16" s="127" t="str">
        <f>IF(AR15="","",VLOOKUP(AR15,シフト記号表!$C$6:$L$47,10,FALSE))</f>
        <v/>
      </c>
      <c r="AS16" s="128" t="str">
        <f>IF(AS15="","",VLOOKUP(AS15,シフト記号表!$C$6:$L$47,10,FALSE))</f>
        <v/>
      </c>
      <c r="AT16" s="128" t="str">
        <f>IF(AT15="","",VLOOKUP(AT15,シフト記号表!$C$6:$L$47,10,FALSE))</f>
        <v/>
      </c>
      <c r="AU16" s="128" t="str">
        <f>IF(AU15="","",VLOOKUP(AU15,シフト記号表!$C$6:$L$47,10,FALSE))</f>
        <v/>
      </c>
      <c r="AV16" s="128" t="str">
        <f>IF(AV15="","",VLOOKUP(AV15,シフト記号表!$C$6:$L$47,10,FALSE))</f>
        <v/>
      </c>
      <c r="AW16" s="128" t="str">
        <f>IF(AW15="","",VLOOKUP(AW15,シフト記号表!$C$6:$L$47,10,FALSE))</f>
        <v/>
      </c>
      <c r="AX16" s="129" t="str">
        <f>IF(AX15="","",VLOOKUP(AX15,シフト記号表!$C$6:$L$47,10,FALSE))</f>
        <v/>
      </c>
      <c r="AY16" s="127" t="str">
        <f>IF(AY15="","",VLOOKUP(AY15,シフト記号表!$C$6:$L$47,10,FALSE))</f>
        <v/>
      </c>
      <c r="AZ16" s="128" t="str">
        <f>IF(AZ15="","",VLOOKUP(AZ15,シフト記号表!$C$6:$L$47,10,FALSE))</f>
        <v/>
      </c>
      <c r="BA16" s="128" t="str">
        <f>IF(BA15="","",VLOOKUP(BA15,シフト記号表!$C$6:$L$47,10,FALSE))</f>
        <v/>
      </c>
      <c r="BB16" s="756">
        <f>IF($BE$3="４週",SUM(W16:AX16),IF($BE$3="暦月",SUM(W16:BA16),""))</f>
        <v>0</v>
      </c>
      <c r="BC16" s="757"/>
      <c r="BD16" s="758">
        <f>IF($BE$3="４週",BB16/4,IF($BE$3="暦月",(BB16/($BE$8/7)),""))</f>
        <v>0</v>
      </c>
      <c r="BE16" s="757"/>
      <c r="BF16" s="753"/>
      <c r="BG16" s="754"/>
      <c r="BH16" s="754"/>
      <c r="BI16" s="754"/>
      <c r="BJ16" s="755"/>
    </row>
    <row r="17" spans="2:62" ht="20.25" customHeight="1" x14ac:dyDescent="0.15">
      <c r="B17" s="759">
        <f>B15+1</f>
        <v>2</v>
      </c>
      <c r="C17" s="761"/>
      <c r="D17" s="762"/>
      <c r="E17" s="130"/>
      <c r="F17" s="131"/>
      <c r="G17" s="130"/>
      <c r="H17" s="131"/>
      <c r="I17" s="765"/>
      <c r="J17" s="766"/>
      <c r="K17" s="769"/>
      <c r="L17" s="770"/>
      <c r="M17" s="770"/>
      <c r="N17" s="762"/>
      <c r="O17" s="773"/>
      <c r="P17" s="774"/>
      <c r="Q17" s="774"/>
      <c r="R17" s="774"/>
      <c r="S17" s="775"/>
      <c r="T17" s="132" t="s">
        <v>617</v>
      </c>
      <c r="U17" s="133"/>
      <c r="V17" s="134"/>
      <c r="W17" s="135"/>
      <c r="X17" s="136"/>
      <c r="Y17" s="136"/>
      <c r="Z17" s="136"/>
      <c r="AA17" s="136"/>
      <c r="AB17" s="136"/>
      <c r="AC17" s="137"/>
      <c r="AD17" s="135"/>
      <c r="AE17" s="136"/>
      <c r="AF17" s="136"/>
      <c r="AG17" s="136"/>
      <c r="AH17" s="136"/>
      <c r="AI17" s="136"/>
      <c r="AJ17" s="137"/>
      <c r="AK17" s="135"/>
      <c r="AL17" s="136"/>
      <c r="AM17" s="136"/>
      <c r="AN17" s="136"/>
      <c r="AO17" s="136"/>
      <c r="AP17" s="136"/>
      <c r="AQ17" s="137"/>
      <c r="AR17" s="135"/>
      <c r="AS17" s="136"/>
      <c r="AT17" s="136"/>
      <c r="AU17" s="136"/>
      <c r="AV17" s="136"/>
      <c r="AW17" s="136"/>
      <c r="AX17" s="137"/>
      <c r="AY17" s="135"/>
      <c r="AZ17" s="136"/>
      <c r="BA17" s="138"/>
      <c r="BB17" s="776"/>
      <c r="BC17" s="777"/>
      <c r="BD17" s="748"/>
      <c r="BE17" s="749"/>
      <c r="BF17" s="750"/>
      <c r="BG17" s="751"/>
      <c r="BH17" s="751"/>
      <c r="BI17" s="751"/>
      <c r="BJ17" s="752"/>
    </row>
    <row r="18" spans="2:62" ht="20.25" customHeight="1" x14ac:dyDescent="0.15">
      <c r="B18" s="760"/>
      <c r="C18" s="778"/>
      <c r="D18" s="779"/>
      <c r="E18" s="122"/>
      <c r="F18" s="123">
        <f>C17</f>
        <v>0</v>
      </c>
      <c r="G18" s="122"/>
      <c r="H18" s="123">
        <f>I17</f>
        <v>0</v>
      </c>
      <c r="I18" s="780"/>
      <c r="J18" s="781"/>
      <c r="K18" s="782"/>
      <c r="L18" s="783"/>
      <c r="M18" s="783"/>
      <c r="N18" s="779"/>
      <c r="O18" s="773"/>
      <c r="P18" s="774"/>
      <c r="Q18" s="774"/>
      <c r="R18" s="774"/>
      <c r="S18" s="775"/>
      <c r="T18" s="124" t="s">
        <v>352</v>
      </c>
      <c r="U18" s="125"/>
      <c r="V18" s="126"/>
      <c r="W18" s="127" t="str">
        <f>IF(W17="","",VLOOKUP(W17,シフト記号表!$C$6:$L$47,10,FALSE))</f>
        <v/>
      </c>
      <c r="X18" s="128" t="str">
        <f>IF(X17="","",VLOOKUP(X17,シフト記号表!$C$6:$L$47,10,FALSE))</f>
        <v/>
      </c>
      <c r="Y18" s="128" t="str">
        <f>IF(Y17="","",VLOOKUP(Y17,シフト記号表!$C$6:$L$47,10,FALSE))</f>
        <v/>
      </c>
      <c r="Z18" s="128" t="str">
        <f>IF(Z17="","",VLOOKUP(Z17,シフト記号表!$C$6:$L$47,10,FALSE))</f>
        <v/>
      </c>
      <c r="AA18" s="128" t="str">
        <f>IF(AA17="","",VLOOKUP(AA17,シフト記号表!$C$6:$L$47,10,FALSE))</f>
        <v/>
      </c>
      <c r="AB18" s="128" t="str">
        <f>IF(AB17="","",VLOOKUP(AB17,シフト記号表!$C$6:$L$47,10,FALSE))</f>
        <v/>
      </c>
      <c r="AC18" s="129" t="str">
        <f>IF(AC17="","",VLOOKUP(AC17,シフト記号表!$C$6:$L$47,10,FALSE))</f>
        <v/>
      </c>
      <c r="AD18" s="127" t="str">
        <f>IF(AD17="","",VLOOKUP(AD17,シフト記号表!$C$6:$L$47,10,FALSE))</f>
        <v/>
      </c>
      <c r="AE18" s="128" t="str">
        <f>IF(AE17="","",VLOOKUP(AE17,シフト記号表!$C$6:$L$47,10,FALSE))</f>
        <v/>
      </c>
      <c r="AF18" s="128" t="str">
        <f>IF(AF17="","",VLOOKUP(AF17,シフト記号表!$C$6:$L$47,10,FALSE))</f>
        <v/>
      </c>
      <c r="AG18" s="128" t="str">
        <f>IF(AG17="","",VLOOKUP(AG17,シフト記号表!$C$6:$L$47,10,FALSE))</f>
        <v/>
      </c>
      <c r="AH18" s="128" t="str">
        <f>IF(AH17="","",VLOOKUP(AH17,シフト記号表!$C$6:$L$47,10,FALSE))</f>
        <v/>
      </c>
      <c r="AI18" s="128" t="str">
        <f>IF(AI17="","",VLOOKUP(AI17,シフト記号表!$C$6:$L$47,10,FALSE))</f>
        <v/>
      </c>
      <c r="AJ18" s="129" t="str">
        <f>IF(AJ17="","",VLOOKUP(AJ17,シフト記号表!$C$6:$L$47,10,FALSE))</f>
        <v/>
      </c>
      <c r="AK18" s="127" t="str">
        <f>IF(AK17="","",VLOOKUP(AK17,シフト記号表!$C$6:$L$47,10,FALSE))</f>
        <v/>
      </c>
      <c r="AL18" s="128" t="str">
        <f>IF(AL17="","",VLOOKUP(AL17,シフト記号表!$C$6:$L$47,10,FALSE))</f>
        <v/>
      </c>
      <c r="AM18" s="128" t="str">
        <f>IF(AM17="","",VLOOKUP(AM17,シフト記号表!$C$6:$L$47,10,FALSE))</f>
        <v/>
      </c>
      <c r="AN18" s="128" t="str">
        <f>IF(AN17="","",VLOOKUP(AN17,シフト記号表!$C$6:$L$47,10,FALSE))</f>
        <v/>
      </c>
      <c r="AO18" s="128" t="str">
        <f>IF(AO17="","",VLOOKUP(AO17,シフト記号表!$C$6:$L$47,10,FALSE))</f>
        <v/>
      </c>
      <c r="AP18" s="128" t="str">
        <f>IF(AP17="","",VLOOKUP(AP17,シフト記号表!$C$6:$L$47,10,FALSE))</f>
        <v/>
      </c>
      <c r="AQ18" s="129" t="str">
        <f>IF(AQ17="","",VLOOKUP(AQ17,シフト記号表!$C$6:$L$47,10,FALSE))</f>
        <v/>
      </c>
      <c r="AR18" s="127" t="str">
        <f>IF(AR17="","",VLOOKUP(AR17,シフト記号表!$C$6:$L$47,10,FALSE))</f>
        <v/>
      </c>
      <c r="AS18" s="128" t="str">
        <f>IF(AS17="","",VLOOKUP(AS17,シフト記号表!$C$6:$L$47,10,FALSE))</f>
        <v/>
      </c>
      <c r="AT18" s="128" t="str">
        <f>IF(AT17="","",VLOOKUP(AT17,シフト記号表!$C$6:$L$47,10,FALSE))</f>
        <v/>
      </c>
      <c r="AU18" s="128" t="str">
        <f>IF(AU17="","",VLOOKUP(AU17,シフト記号表!$C$6:$L$47,10,FALSE))</f>
        <v/>
      </c>
      <c r="AV18" s="128" t="str">
        <f>IF(AV17="","",VLOOKUP(AV17,シフト記号表!$C$6:$L$47,10,FALSE))</f>
        <v/>
      </c>
      <c r="AW18" s="128" t="str">
        <f>IF(AW17="","",VLOOKUP(AW17,シフト記号表!$C$6:$L$47,10,FALSE))</f>
        <v/>
      </c>
      <c r="AX18" s="129" t="str">
        <f>IF(AX17="","",VLOOKUP(AX17,シフト記号表!$C$6:$L$47,10,FALSE))</f>
        <v/>
      </c>
      <c r="AY18" s="127" t="str">
        <f>IF(AY17="","",VLOOKUP(AY17,シフト記号表!$C$6:$L$47,10,FALSE))</f>
        <v/>
      </c>
      <c r="AZ18" s="128" t="str">
        <f>IF(AZ17="","",VLOOKUP(AZ17,シフト記号表!$C$6:$L$47,10,FALSE))</f>
        <v/>
      </c>
      <c r="BA18" s="128" t="str">
        <f>IF(BA17="","",VLOOKUP(BA17,シフト記号表!$C$6:$L$47,10,FALSE))</f>
        <v/>
      </c>
      <c r="BB18" s="756">
        <f>IF($BE$3="４週",SUM(W18:AX18),IF($BE$3="暦月",SUM(W18:BA18),""))</f>
        <v>0</v>
      </c>
      <c r="BC18" s="757"/>
      <c r="BD18" s="758">
        <f>IF($BE$3="４週",BB18/4,IF($BE$3="暦月",(BB18/($BE$8/7)),""))</f>
        <v>0</v>
      </c>
      <c r="BE18" s="757"/>
      <c r="BF18" s="753"/>
      <c r="BG18" s="754"/>
      <c r="BH18" s="754"/>
      <c r="BI18" s="754"/>
      <c r="BJ18" s="755"/>
    </row>
    <row r="19" spans="2:62" ht="20.25" customHeight="1" x14ac:dyDescent="0.15">
      <c r="B19" s="759">
        <f>B17+1</f>
        <v>3</v>
      </c>
      <c r="C19" s="761"/>
      <c r="D19" s="762"/>
      <c r="E19" s="122"/>
      <c r="F19" s="123"/>
      <c r="G19" s="122"/>
      <c r="H19" s="123"/>
      <c r="I19" s="765"/>
      <c r="J19" s="766"/>
      <c r="K19" s="769"/>
      <c r="L19" s="770"/>
      <c r="M19" s="770"/>
      <c r="N19" s="762"/>
      <c r="O19" s="773"/>
      <c r="P19" s="774"/>
      <c r="Q19" s="774"/>
      <c r="R19" s="774"/>
      <c r="S19" s="775"/>
      <c r="T19" s="132" t="s">
        <v>617</v>
      </c>
      <c r="U19" s="133"/>
      <c r="V19" s="134"/>
      <c r="W19" s="135"/>
      <c r="X19" s="136"/>
      <c r="Y19" s="136"/>
      <c r="Z19" s="136"/>
      <c r="AA19" s="136"/>
      <c r="AB19" s="136"/>
      <c r="AC19" s="137"/>
      <c r="AD19" s="135"/>
      <c r="AE19" s="136"/>
      <c r="AF19" s="136"/>
      <c r="AG19" s="136"/>
      <c r="AH19" s="136"/>
      <c r="AI19" s="136"/>
      <c r="AJ19" s="137"/>
      <c r="AK19" s="135"/>
      <c r="AL19" s="136"/>
      <c r="AM19" s="136"/>
      <c r="AN19" s="136"/>
      <c r="AO19" s="136"/>
      <c r="AP19" s="136"/>
      <c r="AQ19" s="137"/>
      <c r="AR19" s="135"/>
      <c r="AS19" s="136"/>
      <c r="AT19" s="136"/>
      <c r="AU19" s="136"/>
      <c r="AV19" s="136"/>
      <c r="AW19" s="136"/>
      <c r="AX19" s="137"/>
      <c r="AY19" s="135"/>
      <c r="AZ19" s="136"/>
      <c r="BA19" s="138"/>
      <c r="BB19" s="776"/>
      <c r="BC19" s="777"/>
      <c r="BD19" s="748"/>
      <c r="BE19" s="749"/>
      <c r="BF19" s="750"/>
      <c r="BG19" s="751"/>
      <c r="BH19" s="751"/>
      <c r="BI19" s="751"/>
      <c r="BJ19" s="752"/>
    </row>
    <row r="20" spans="2:62" ht="20.25" customHeight="1" x14ac:dyDescent="0.15">
      <c r="B20" s="760"/>
      <c r="C20" s="778"/>
      <c r="D20" s="779"/>
      <c r="E20" s="122"/>
      <c r="F20" s="123">
        <f>C19</f>
        <v>0</v>
      </c>
      <c r="G20" s="122"/>
      <c r="H20" s="123">
        <f>I19</f>
        <v>0</v>
      </c>
      <c r="I20" s="780"/>
      <c r="J20" s="781"/>
      <c r="K20" s="782"/>
      <c r="L20" s="783"/>
      <c r="M20" s="783"/>
      <c r="N20" s="779"/>
      <c r="O20" s="773"/>
      <c r="P20" s="774"/>
      <c r="Q20" s="774"/>
      <c r="R20" s="774"/>
      <c r="S20" s="775"/>
      <c r="T20" s="124" t="s">
        <v>352</v>
      </c>
      <c r="U20" s="125"/>
      <c r="V20" s="126"/>
      <c r="W20" s="127" t="str">
        <f>IF(W19="","",VLOOKUP(W19,シフト記号表!$C$6:$L$47,10,FALSE))</f>
        <v/>
      </c>
      <c r="X20" s="128" t="str">
        <f>IF(X19="","",VLOOKUP(X19,シフト記号表!$C$6:$L$47,10,FALSE))</f>
        <v/>
      </c>
      <c r="Y20" s="128" t="str">
        <f>IF(Y19="","",VLOOKUP(Y19,シフト記号表!$C$6:$L$47,10,FALSE))</f>
        <v/>
      </c>
      <c r="Z20" s="128" t="str">
        <f>IF(Z19="","",VLOOKUP(Z19,シフト記号表!$C$6:$L$47,10,FALSE))</f>
        <v/>
      </c>
      <c r="AA20" s="128" t="str">
        <f>IF(AA19="","",VLOOKUP(AA19,シフト記号表!$C$6:$L$47,10,FALSE))</f>
        <v/>
      </c>
      <c r="AB20" s="128" t="str">
        <f>IF(AB19="","",VLOOKUP(AB19,シフト記号表!$C$6:$L$47,10,FALSE))</f>
        <v/>
      </c>
      <c r="AC20" s="129" t="str">
        <f>IF(AC19="","",VLOOKUP(AC19,シフト記号表!$C$6:$L$47,10,FALSE))</f>
        <v/>
      </c>
      <c r="AD20" s="127" t="str">
        <f>IF(AD19="","",VLOOKUP(AD19,シフト記号表!$C$6:$L$47,10,FALSE))</f>
        <v/>
      </c>
      <c r="AE20" s="128" t="str">
        <f>IF(AE19="","",VLOOKUP(AE19,シフト記号表!$C$6:$L$47,10,FALSE))</f>
        <v/>
      </c>
      <c r="AF20" s="128" t="str">
        <f>IF(AF19="","",VLOOKUP(AF19,シフト記号表!$C$6:$L$47,10,FALSE))</f>
        <v/>
      </c>
      <c r="AG20" s="128" t="str">
        <f>IF(AG19="","",VLOOKUP(AG19,シフト記号表!$C$6:$L$47,10,FALSE))</f>
        <v/>
      </c>
      <c r="AH20" s="128" t="str">
        <f>IF(AH19="","",VLOOKUP(AH19,シフト記号表!$C$6:$L$47,10,FALSE))</f>
        <v/>
      </c>
      <c r="AI20" s="128" t="str">
        <f>IF(AI19="","",VLOOKUP(AI19,シフト記号表!$C$6:$L$47,10,FALSE))</f>
        <v/>
      </c>
      <c r="AJ20" s="129" t="str">
        <f>IF(AJ19="","",VLOOKUP(AJ19,シフト記号表!$C$6:$L$47,10,FALSE))</f>
        <v/>
      </c>
      <c r="AK20" s="127" t="str">
        <f>IF(AK19="","",VLOOKUP(AK19,シフト記号表!$C$6:$L$47,10,FALSE))</f>
        <v/>
      </c>
      <c r="AL20" s="128" t="str">
        <f>IF(AL19="","",VLOOKUP(AL19,シフト記号表!$C$6:$L$47,10,FALSE))</f>
        <v/>
      </c>
      <c r="AM20" s="128" t="str">
        <f>IF(AM19="","",VLOOKUP(AM19,シフト記号表!$C$6:$L$47,10,FALSE))</f>
        <v/>
      </c>
      <c r="AN20" s="128" t="str">
        <f>IF(AN19="","",VLOOKUP(AN19,シフト記号表!$C$6:$L$47,10,FALSE))</f>
        <v/>
      </c>
      <c r="AO20" s="128" t="str">
        <f>IF(AO19="","",VLOOKUP(AO19,シフト記号表!$C$6:$L$47,10,FALSE))</f>
        <v/>
      </c>
      <c r="AP20" s="128" t="str">
        <f>IF(AP19="","",VLOOKUP(AP19,シフト記号表!$C$6:$L$47,10,FALSE))</f>
        <v/>
      </c>
      <c r="AQ20" s="129" t="str">
        <f>IF(AQ19="","",VLOOKUP(AQ19,シフト記号表!$C$6:$L$47,10,FALSE))</f>
        <v/>
      </c>
      <c r="AR20" s="127" t="str">
        <f>IF(AR19="","",VLOOKUP(AR19,シフト記号表!$C$6:$L$47,10,FALSE))</f>
        <v/>
      </c>
      <c r="AS20" s="128" t="str">
        <f>IF(AS19="","",VLOOKUP(AS19,シフト記号表!$C$6:$L$47,10,FALSE))</f>
        <v/>
      </c>
      <c r="AT20" s="128" t="str">
        <f>IF(AT19="","",VLOOKUP(AT19,シフト記号表!$C$6:$L$47,10,FALSE))</f>
        <v/>
      </c>
      <c r="AU20" s="128" t="str">
        <f>IF(AU19="","",VLOOKUP(AU19,シフト記号表!$C$6:$L$47,10,FALSE))</f>
        <v/>
      </c>
      <c r="AV20" s="128" t="str">
        <f>IF(AV19="","",VLOOKUP(AV19,シフト記号表!$C$6:$L$47,10,FALSE))</f>
        <v/>
      </c>
      <c r="AW20" s="128" t="str">
        <f>IF(AW19="","",VLOOKUP(AW19,シフト記号表!$C$6:$L$47,10,FALSE))</f>
        <v/>
      </c>
      <c r="AX20" s="129" t="str">
        <f>IF(AX19="","",VLOOKUP(AX19,シフト記号表!$C$6:$L$47,10,FALSE))</f>
        <v/>
      </c>
      <c r="AY20" s="127" t="str">
        <f>IF(AY19="","",VLOOKUP(AY19,シフト記号表!$C$6:$L$47,10,FALSE))</f>
        <v/>
      </c>
      <c r="AZ20" s="128" t="str">
        <f>IF(AZ19="","",VLOOKUP(AZ19,シフト記号表!$C$6:$L$47,10,FALSE))</f>
        <v/>
      </c>
      <c r="BA20" s="128" t="str">
        <f>IF(BA19="","",VLOOKUP(BA19,シフト記号表!$C$6:$L$47,10,FALSE))</f>
        <v/>
      </c>
      <c r="BB20" s="756">
        <f>IF($BE$3="４週",SUM(W20:AX20),IF($BE$3="暦月",SUM(W20:BA20),""))</f>
        <v>0</v>
      </c>
      <c r="BC20" s="757"/>
      <c r="BD20" s="758">
        <f>IF($BE$3="４週",BB20/4,IF($BE$3="暦月",(BB20/($BE$8/7)),""))</f>
        <v>0</v>
      </c>
      <c r="BE20" s="757"/>
      <c r="BF20" s="753"/>
      <c r="BG20" s="754"/>
      <c r="BH20" s="754"/>
      <c r="BI20" s="754"/>
      <c r="BJ20" s="755"/>
    </row>
    <row r="21" spans="2:62" ht="20.25" customHeight="1" x14ac:dyDescent="0.15">
      <c r="B21" s="759">
        <f>B19+1</f>
        <v>4</v>
      </c>
      <c r="C21" s="761"/>
      <c r="D21" s="762"/>
      <c r="E21" s="122"/>
      <c r="F21" s="123"/>
      <c r="G21" s="122"/>
      <c r="H21" s="123"/>
      <c r="I21" s="765"/>
      <c r="J21" s="766"/>
      <c r="K21" s="769"/>
      <c r="L21" s="770"/>
      <c r="M21" s="770"/>
      <c r="N21" s="762"/>
      <c r="O21" s="773"/>
      <c r="P21" s="774"/>
      <c r="Q21" s="774"/>
      <c r="R21" s="774"/>
      <c r="S21" s="775"/>
      <c r="T21" s="132" t="s">
        <v>617</v>
      </c>
      <c r="U21" s="133"/>
      <c r="V21" s="134"/>
      <c r="W21" s="135"/>
      <c r="X21" s="136"/>
      <c r="Y21" s="136"/>
      <c r="Z21" s="136"/>
      <c r="AA21" s="136"/>
      <c r="AB21" s="136"/>
      <c r="AC21" s="137"/>
      <c r="AD21" s="135"/>
      <c r="AE21" s="136"/>
      <c r="AF21" s="136"/>
      <c r="AG21" s="136"/>
      <c r="AH21" s="136"/>
      <c r="AI21" s="136"/>
      <c r="AJ21" s="137"/>
      <c r="AK21" s="135"/>
      <c r="AL21" s="136"/>
      <c r="AM21" s="136"/>
      <c r="AN21" s="136"/>
      <c r="AO21" s="136"/>
      <c r="AP21" s="136"/>
      <c r="AQ21" s="137"/>
      <c r="AR21" s="135"/>
      <c r="AS21" s="136"/>
      <c r="AT21" s="136"/>
      <c r="AU21" s="136"/>
      <c r="AV21" s="136"/>
      <c r="AW21" s="136"/>
      <c r="AX21" s="137"/>
      <c r="AY21" s="135"/>
      <c r="AZ21" s="136"/>
      <c r="BA21" s="138"/>
      <c r="BB21" s="776"/>
      <c r="BC21" s="777"/>
      <c r="BD21" s="748"/>
      <c r="BE21" s="749"/>
      <c r="BF21" s="750"/>
      <c r="BG21" s="751"/>
      <c r="BH21" s="751"/>
      <c r="BI21" s="751"/>
      <c r="BJ21" s="752"/>
    </row>
    <row r="22" spans="2:62" ht="20.25" customHeight="1" x14ac:dyDescent="0.15">
      <c r="B22" s="760"/>
      <c r="C22" s="778"/>
      <c r="D22" s="779"/>
      <c r="E22" s="122"/>
      <c r="F22" s="123">
        <f>C21</f>
        <v>0</v>
      </c>
      <c r="G22" s="122"/>
      <c r="H22" s="123">
        <f>I21</f>
        <v>0</v>
      </c>
      <c r="I22" s="780"/>
      <c r="J22" s="781"/>
      <c r="K22" s="782"/>
      <c r="L22" s="783"/>
      <c r="M22" s="783"/>
      <c r="N22" s="779"/>
      <c r="O22" s="773"/>
      <c r="P22" s="774"/>
      <c r="Q22" s="774"/>
      <c r="R22" s="774"/>
      <c r="S22" s="775"/>
      <c r="T22" s="124" t="s">
        <v>352</v>
      </c>
      <c r="U22" s="125"/>
      <c r="V22" s="126"/>
      <c r="W22" s="127" t="str">
        <f>IF(W21="","",VLOOKUP(W21,シフト記号表!$C$6:$L$47,10,FALSE))</f>
        <v/>
      </c>
      <c r="X22" s="128" t="str">
        <f>IF(X21="","",VLOOKUP(X21,シフト記号表!$C$6:$L$47,10,FALSE))</f>
        <v/>
      </c>
      <c r="Y22" s="128" t="str">
        <f>IF(Y21="","",VLOOKUP(Y21,シフト記号表!$C$6:$L$47,10,FALSE))</f>
        <v/>
      </c>
      <c r="Z22" s="128" t="str">
        <f>IF(Z21="","",VLOOKUP(Z21,シフト記号表!$C$6:$L$47,10,FALSE))</f>
        <v/>
      </c>
      <c r="AA22" s="128" t="str">
        <f>IF(AA21="","",VLOOKUP(AA21,シフト記号表!$C$6:$L$47,10,FALSE))</f>
        <v/>
      </c>
      <c r="AB22" s="128" t="str">
        <f>IF(AB21="","",VLOOKUP(AB21,シフト記号表!$C$6:$L$47,10,FALSE))</f>
        <v/>
      </c>
      <c r="AC22" s="129" t="str">
        <f>IF(AC21="","",VLOOKUP(AC21,シフト記号表!$C$6:$L$47,10,FALSE))</f>
        <v/>
      </c>
      <c r="AD22" s="127" t="str">
        <f>IF(AD21="","",VLOOKUP(AD21,シフト記号表!$C$6:$L$47,10,FALSE))</f>
        <v/>
      </c>
      <c r="AE22" s="128" t="str">
        <f>IF(AE21="","",VLOOKUP(AE21,シフト記号表!$C$6:$L$47,10,FALSE))</f>
        <v/>
      </c>
      <c r="AF22" s="128" t="str">
        <f>IF(AF21="","",VLOOKUP(AF21,シフト記号表!$C$6:$L$47,10,FALSE))</f>
        <v/>
      </c>
      <c r="AG22" s="128" t="str">
        <f>IF(AG21="","",VLOOKUP(AG21,シフト記号表!$C$6:$L$47,10,FALSE))</f>
        <v/>
      </c>
      <c r="AH22" s="128" t="str">
        <f>IF(AH21="","",VLOOKUP(AH21,シフト記号表!$C$6:$L$47,10,FALSE))</f>
        <v/>
      </c>
      <c r="AI22" s="128" t="str">
        <f>IF(AI21="","",VLOOKUP(AI21,シフト記号表!$C$6:$L$47,10,FALSE))</f>
        <v/>
      </c>
      <c r="AJ22" s="129" t="str">
        <f>IF(AJ21="","",VLOOKUP(AJ21,シフト記号表!$C$6:$L$47,10,FALSE))</f>
        <v/>
      </c>
      <c r="AK22" s="127" t="str">
        <f>IF(AK21="","",VLOOKUP(AK21,シフト記号表!$C$6:$L$47,10,FALSE))</f>
        <v/>
      </c>
      <c r="AL22" s="128" t="str">
        <f>IF(AL21="","",VLOOKUP(AL21,シフト記号表!$C$6:$L$47,10,FALSE))</f>
        <v/>
      </c>
      <c r="AM22" s="128" t="str">
        <f>IF(AM21="","",VLOOKUP(AM21,シフト記号表!$C$6:$L$47,10,FALSE))</f>
        <v/>
      </c>
      <c r="AN22" s="128" t="str">
        <f>IF(AN21="","",VLOOKUP(AN21,シフト記号表!$C$6:$L$47,10,FALSE))</f>
        <v/>
      </c>
      <c r="AO22" s="128" t="str">
        <f>IF(AO21="","",VLOOKUP(AO21,シフト記号表!$C$6:$L$47,10,FALSE))</f>
        <v/>
      </c>
      <c r="AP22" s="128" t="str">
        <f>IF(AP21="","",VLOOKUP(AP21,シフト記号表!$C$6:$L$47,10,FALSE))</f>
        <v/>
      </c>
      <c r="AQ22" s="129" t="str">
        <f>IF(AQ21="","",VLOOKUP(AQ21,シフト記号表!$C$6:$L$47,10,FALSE))</f>
        <v/>
      </c>
      <c r="AR22" s="127" t="str">
        <f>IF(AR21="","",VLOOKUP(AR21,シフト記号表!$C$6:$L$47,10,FALSE))</f>
        <v/>
      </c>
      <c r="AS22" s="128" t="str">
        <f>IF(AS21="","",VLOOKUP(AS21,シフト記号表!$C$6:$L$47,10,FALSE))</f>
        <v/>
      </c>
      <c r="AT22" s="128" t="str">
        <f>IF(AT21="","",VLOOKUP(AT21,シフト記号表!$C$6:$L$47,10,FALSE))</f>
        <v/>
      </c>
      <c r="AU22" s="128" t="str">
        <f>IF(AU21="","",VLOOKUP(AU21,シフト記号表!$C$6:$L$47,10,FALSE))</f>
        <v/>
      </c>
      <c r="AV22" s="128" t="str">
        <f>IF(AV21="","",VLOOKUP(AV21,シフト記号表!$C$6:$L$47,10,FALSE))</f>
        <v/>
      </c>
      <c r="AW22" s="128" t="str">
        <f>IF(AW21="","",VLOOKUP(AW21,シフト記号表!$C$6:$L$47,10,FALSE))</f>
        <v/>
      </c>
      <c r="AX22" s="129" t="str">
        <f>IF(AX21="","",VLOOKUP(AX21,シフト記号表!$C$6:$L$47,10,FALSE))</f>
        <v/>
      </c>
      <c r="AY22" s="127" t="str">
        <f>IF(AY21="","",VLOOKUP(AY21,シフト記号表!$C$6:$L$47,10,FALSE))</f>
        <v/>
      </c>
      <c r="AZ22" s="128" t="str">
        <f>IF(AZ21="","",VLOOKUP(AZ21,シフト記号表!$C$6:$L$47,10,FALSE))</f>
        <v/>
      </c>
      <c r="BA22" s="128" t="str">
        <f>IF(BA21="","",VLOOKUP(BA21,シフト記号表!$C$6:$L$47,10,FALSE))</f>
        <v/>
      </c>
      <c r="BB22" s="756">
        <f>IF($BE$3="４週",SUM(W22:AX22),IF($BE$3="暦月",SUM(W22:BA22),""))</f>
        <v>0</v>
      </c>
      <c r="BC22" s="757"/>
      <c r="BD22" s="758">
        <f>IF($BE$3="４週",BB22/4,IF($BE$3="暦月",(BB22/($BE$8/7)),""))</f>
        <v>0</v>
      </c>
      <c r="BE22" s="757"/>
      <c r="BF22" s="753"/>
      <c r="BG22" s="754"/>
      <c r="BH22" s="754"/>
      <c r="BI22" s="754"/>
      <c r="BJ22" s="755"/>
    </row>
    <row r="23" spans="2:62" ht="20.25" customHeight="1" x14ac:dyDescent="0.15">
      <c r="B23" s="759">
        <f>B21+1</f>
        <v>5</v>
      </c>
      <c r="C23" s="761"/>
      <c r="D23" s="762"/>
      <c r="E23" s="122"/>
      <c r="F23" s="123"/>
      <c r="G23" s="122"/>
      <c r="H23" s="123"/>
      <c r="I23" s="765"/>
      <c r="J23" s="766"/>
      <c r="K23" s="769"/>
      <c r="L23" s="770"/>
      <c r="M23" s="770"/>
      <c r="N23" s="762"/>
      <c r="O23" s="773"/>
      <c r="P23" s="774"/>
      <c r="Q23" s="774"/>
      <c r="R23" s="774"/>
      <c r="S23" s="775"/>
      <c r="T23" s="132" t="s">
        <v>617</v>
      </c>
      <c r="U23" s="133"/>
      <c r="V23" s="134"/>
      <c r="W23" s="135"/>
      <c r="X23" s="136"/>
      <c r="Y23" s="136"/>
      <c r="Z23" s="136"/>
      <c r="AA23" s="136"/>
      <c r="AB23" s="136"/>
      <c r="AC23" s="137"/>
      <c r="AD23" s="135"/>
      <c r="AE23" s="136"/>
      <c r="AF23" s="136"/>
      <c r="AG23" s="136"/>
      <c r="AH23" s="136"/>
      <c r="AI23" s="136"/>
      <c r="AJ23" s="137"/>
      <c r="AK23" s="135"/>
      <c r="AL23" s="136"/>
      <c r="AM23" s="136"/>
      <c r="AN23" s="136"/>
      <c r="AO23" s="136"/>
      <c r="AP23" s="136"/>
      <c r="AQ23" s="137"/>
      <c r="AR23" s="135"/>
      <c r="AS23" s="136"/>
      <c r="AT23" s="136"/>
      <c r="AU23" s="136"/>
      <c r="AV23" s="136"/>
      <c r="AW23" s="136"/>
      <c r="AX23" s="137"/>
      <c r="AY23" s="135"/>
      <c r="AZ23" s="136"/>
      <c r="BA23" s="138"/>
      <c r="BB23" s="776"/>
      <c r="BC23" s="777"/>
      <c r="BD23" s="748"/>
      <c r="BE23" s="749"/>
      <c r="BF23" s="750"/>
      <c r="BG23" s="751"/>
      <c r="BH23" s="751"/>
      <c r="BI23" s="751"/>
      <c r="BJ23" s="752"/>
    </row>
    <row r="24" spans="2:62" ht="20.25" customHeight="1" x14ac:dyDescent="0.15">
      <c r="B24" s="760"/>
      <c r="C24" s="778"/>
      <c r="D24" s="779"/>
      <c r="E24" s="122"/>
      <c r="F24" s="123">
        <f>C23</f>
        <v>0</v>
      </c>
      <c r="G24" s="122"/>
      <c r="H24" s="123">
        <f>I23</f>
        <v>0</v>
      </c>
      <c r="I24" s="780"/>
      <c r="J24" s="781"/>
      <c r="K24" s="782"/>
      <c r="L24" s="783"/>
      <c r="M24" s="783"/>
      <c r="N24" s="779"/>
      <c r="O24" s="773"/>
      <c r="P24" s="774"/>
      <c r="Q24" s="774"/>
      <c r="R24" s="774"/>
      <c r="S24" s="775"/>
      <c r="T24" s="139" t="s">
        <v>352</v>
      </c>
      <c r="U24" s="140"/>
      <c r="V24" s="141"/>
      <c r="W24" s="127" t="str">
        <f>IF(W23="","",VLOOKUP(W23,シフト記号表!$C$6:$L$47,10,FALSE))</f>
        <v/>
      </c>
      <c r="X24" s="128" t="str">
        <f>IF(X23="","",VLOOKUP(X23,シフト記号表!$C$6:$L$47,10,FALSE))</f>
        <v/>
      </c>
      <c r="Y24" s="128" t="str">
        <f>IF(Y23="","",VLOOKUP(Y23,シフト記号表!$C$6:$L$47,10,FALSE))</f>
        <v/>
      </c>
      <c r="Z24" s="128" t="str">
        <f>IF(Z23="","",VLOOKUP(Z23,シフト記号表!$C$6:$L$47,10,FALSE))</f>
        <v/>
      </c>
      <c r="AA24" s="128" t="str">
        <f>IF(AA23="","",VLOOKUP(AA23,シフト記号表!$C$6:$L$47,10,FALSE))</f>
        <v/>
      </c>
      <c r="AB24" s="128" t="str">
        <f>IF(AB23="","",VLOOKUP(AB23,シフト記号表!$C$6:$L$47,10,FALSE))</f>
        <v/>
      </c>
      <c r="AC24" s="129" t="str">
        <f>IF(AC23="","",VLOOKUP(AC23,シフト記号表!$C$6:$L$47,10,FALSE))</f>
        <v/>
      </c>
      <c r="AD24" s="127" t="str">
        <f>IF(AD23="","",VLOOKUP(AD23,シフト記号表!$C$6:$L$47,10,FALSE))</f>
        <v/>
      </c>
      <c r="AE24" s="128" t="str">
        <f>IF(AE23="","",VLOOKUP(AE23,シフト記号表!$C$6:$L$47,10,FALSE))</f>
        <v/>
      </c>
      <c r="AF24" s="128" t="str">
        <f>IF(AF23="","",VLOOKUP(AF23,シフト記号表!$C$6:$L$47,10,FALSE))</f>
        <v/>
      </c>
      <c r="AG24" s="128" t="str">
        <f>IF(AG23="","",VLOOKUP(AG23,シフト記号表!$C$6:$L$47,10,FALSE))</f>
        <v/>
      </c>
      <c r="AH24" s="128" t="str">
        <f>IF(AH23="","",VLOOKUP(AH23,シフト記号表!$C$6:$L$47,10,FALSE))</f>
        <v/>
      </c>
      <c r="AI24" s="128" t="str">
        <f>IF(AI23="","",VLOOKUP(AI23,シフト記号表!$C$6:$L$47,10,FALSE))</f>
        <v/>
      </c>
      <c r="AJ24" s="129" t="str">
        <f>IF(AJ23="","",VLOOKUP(AJ23,シフト記号表!$C$6:$L$47,10,FALSE))</f>
        <v/>
      </c>
      <c r="AK24" s="127" t="str">
        <f>IF(AK23="","",VLOOKUP(AK23,シフト記号表!$C$6:$L$47,10,FALSE))</f>
        <v/>
      </c>
      <c r="AL24" s="128" t="str">
        <f>IF(AL23="","",VLOOKUP(AL23,シフト記号表!$C$6:$L$47,10,FALSE))</f>
        <v/>
      </c>
      <c r="AM24" s="128" t="str">
        <f>IF(AM23="","",VLOOKUP(AM23,シフト記号表!$C$6:$L$47,10,FALSE))</f>
        <v/>
      </c>
      <c r="AN24" s="128" t="str">
        <f>IF(AN23="","",VLOOKUP(AN23,シフト記号表!$C$6:$L$47,10,FALSE))</f>
        <v/>
      </c>
      <c r="AO24" s="128" t="str">
        <f>IF(AO23="","",VLOOKUP(AO23,シフト記号表!$C$6:$L$47,10,FALSE))</f>
        <v/>
      </c>
      <c r="AP24" s="128" t="str">
        <f>IF(AP23="","",VLOOKUP(AP23,シフト記号表!$C$6:$L$47,10,FALSE))</f>
        <v/>
      </c>
      <c r="AQ24" s="129" t="str">
        <f>IF(AQ23="","",VLOOKUP(AQ23,シフト記号表!$C$6:$L$47,10,FALSE))</f>
        <v/>
      </c>
      <c r="AR24" s="127" t="str">
        <f>IF(AR23="","",VLOOKUP(AR23,シフト記号表!$C$6:$L$47,10,FALSE))</f>
        <v/>
      </c>
      <c r="AS24" s="128" t="str">
        <f>IF(AS23="","",VLOOKUP(AS23,シフト記号表!$C$6:$L$47,10,FALSE))</f>
        <v/>
      </c>
      <c r="AT24" s="128" t="str">
        <f>IF(AT23="","",VLOOKUP(AT23,シフト記号表!$C$6:$L$47,10,FALSE))</f>
        <v/>
      </c>
      <c r="AU24" s="128" t="str">
        <f>IF(AU23="","",VLOOKUP(AU23,シフト記号表!$C$6:$L$47,10,FALSE))</f>
        <v/>
      </c>
      <c r="AV24" s="128" t="str">
        <f>IF(AV23="","",VLOOKUP(AV23,シフト記号表!$C$6:$L$47,10,FALSE))</f>
        <v/>
      </c>
      <c r="AW24" s="128" t="str">
        <f>IF(AW23="","",VLOOKUP(AW23,シフト記号表!$C$6:$L$47,10,FALSE))</f>
        <v/>
      </c>
      <c r="AX24" s="129" t="str">
        <f>IF(AX23="","",VLOOKUP(AX23,シフト記号表!$C$6:$L$47,10,FALSE))</f>
        <v/>
      </c>
      <c r="AY24" s="127" t="str">
        <f>IF(AY23="","",VLOOKUP(AY23,シフト記号表!$C$6:$L$47,10,FALSE))</f>
        <v/>
      </c>
      <c r="AZ24" s="128" t="str">
        <f>IF(AZ23="","",VLOOKUP(AZ23,シフト記号表!$C$6:$L$47,10,FALSE))</f>
        <v/>
      </c>
      <c r="BA24" s="128" t="str">
        <f>IF(BA23="","",VLOOKUP(BA23,シフト記号表!$C$6:$L$47,10,FALSE))</f>
        <v/>
      </c>
      <c r="BB24" s="756">
        <f>IF($BE$3="４週",SUM(W24:AX24),IF($BE$3="暦月",SUM(W24:BA24),""))</f>
        <v>0</v>
      </c>
      <c r="BC24" s="757"/>
      <c r="BD24" s="758">
        <f>IF($BE$3="４週",BB24/4,IF($BE$3="暦月",(BB24/($BE$8/7)),""))</f>
        <v>0</v>
      </c>
      <c r="BE24" s="757"/>
      <c r="BF24" s="753"/>
      <c r="BG24" s="754"/>
      <c r="BH24" s="754"/>
      <c r="BI24" s="754"/>
      <c r="BJ24" s="755"/>
    </row>
    <row r="25" spans="2:62" ht="20.25" customHeight="1" x14ac:dyDescent="0.15">
      <c r="B25" s="759">
        <f>B23+1</f>
        <v>6</v>
      </c>
      <c r="C25" s="761"/>
      <c r="D25" s="762"/>
      <c r="E25" s="122"/>
      <c r="F25" s="123"/>
      <c r="G25" s="122"/>
      <c r="H25" s="123"/>
      <c r="I25" s="765"/>
      <c r="J25" s="766"/>
      <c r="K25" s="769"/>
      <c r="L25" s="770"/>
      <c r="M25" s="770"/>
      <c r="N25" s="762"/>
      <c r="O25" s="773"/>
      <c r="P25" s="774"/>
      <c r="Q25" s="774"/>
      <c r="R25" s="774"/>
      <c r="S25" s="775"/>
      <c r="T25" s="142" t="s">
        <v>617</v>
      </c>
      <c r="U25" s="143"/>
      <c r="V25" s="144"/>
      <c r="W25" s="135"/>
      <c r="X25" s="136"/>
      <c r="Y25" s="136"/>
      <c r="Z25" s="136"/>
      <c r="AA25" s="136"/>
      <c r="AB25" s="136"/>
      <c r="AC25" s="137"/>
      <c r="AD25" s="135"/>
      <c r="AE25" s="136"/>
      <c r="AF25" s="136"/>
      <c r="AG25" s="136"/>
      <c r="AH25" s="136"/>
      <c r="AI25" s="136"/>
      <c r="AJ25" s="137"/>
      <c r="AK25" s="135"/>
      <c r="AL25" s="136"/>
      <c r="AM25" s="136"/>
      <c r="AN25" s="136"/>
      <c r="AO25" s="136"/>
      <c r="AP25" s="136"/>
      <c r="AQ25" s="137"/>
      <c r="AR25" s="135"/>
      <c r="AS25" s="136"/>
      <c r="AT25" s="136"/>
      <c r="AU25" s="136"/>
      <c r="AV25" s="136"/>
      <c r="AW25" s="136"/>
      <c r="AX25" s="137"/>
      <c r="AY25" s="135"/>
      <c r="AZ25" s="136"/>
      <c r="BA25" s="138"/>
      <c r="BB25" s="776"/>
      <c r="BC25" s="777"/>
      <c r="BD25" s="748"/>
      <c r="BE25" s="749"/>
      <c r="BF25" s="750"/>
      <c r="BG25" s="751"/>
      <c r="BH25" s="751"/>
      <c r="BI25" s="751"/>
      <c r="BJ25" s="752"/>
    </row>
    <row r="26" spans="2:62" ht="20.25" customHeight="1" x14ac:dyDescent="0.15">
      <c r="B26" s="760"/>
      <c r="C26" s="778"/>
      <c r="D26" s="779"/>
      <c r="E26" s="122"/>
      <c r="F26" s="123">
        <f>C25</f>
        <v>0</v>
      </c>
      <c r="G26" s="122"/>
      <c r="H26" s="123">
        <f>I25</f>
        <v>0</v>
      </c>
      <c r="I26" s="780"/>
      <c r="J26" s="781"/>
      <c r="K26" s="782"/>
      <c r="L26" s="783"/>
      <c r="M26" s="783"/>
      <c r="N26" s="779"/>
      <c r="O26" s="773"/>
      <c r="P26" s="774"/>
      <c r="Q26" s="774"/>
      <c r="R26" s="774"/>
      <c r="S26" s="775"/>
      <c r="T26" s="124" t="s">
        <v>352</v>
      </c>
      <c r="U26" s="125"/>
      <c r="V26" s="126"/>
      <c r="W26" s="127" t="str">
        <f>IF(W25="","",VLOOKUP(W25,シフト記号表!$C$6:$L$47,10,FALSE))</f>
        <v/>
      </c>
      <c r="X26" s="128" t="str">
        <f>IF(X25="","",VLOOKUP(X25,シフト記号表!$C$6:$L$47,10,FALSE))</f>
        <v/>
      </c>
      <c r="Y26" s="128" t="str">
        <f>IF(Y25="","",VLOOKUP(Y25,シフト記号表!$C$6:$L$47,10,FALSE))</f>
        <v/>
      </c>
      <c r="Z26" s="128" t="str">
        <f>IF(Z25="","",VLOOKUP(Z25,シフト記号表!$C$6:$L$47,10,FALSE))</f>
        <v/>
      </c>
      <c r="AA26" s="128" t="str">
        <f>IF(AA25="","",VLOOKUP(AA25,シフト記号表!$C$6:$L$47,10,FALSE))</f>
        <v/>
      </c>
      <c r="AB26" s="128" t="str">
        <f>IF(AB25="","",VLOOKUP(AB25,シフト記号表!$C$6:$L$47,10,FALSE))</f>
        <v/>
      </c>
      <c r="AC26" s="129" t="str">
        <f>IF(AC25="","",VLOOKUP(AC25,シフト記号表!$C$6:$L$47,10,FALSE))</f>
        <v/>
      </c>
      <c r="AD26" s="127" t="str">
        <f>IF(AD25="","",VLOOKUP(AD25,シフト記号表!$C$6:$L$47,10,FALSE))</f>
        <v/>
      </c>
      <c r="AE26" s="128" t="str">
        <f>IF(AE25="","",VLOOKUP(AE25,シフト記号表!$C$6:$L$47,10,FALSE))</f>
        <v/>
      </c>
      <c r="AF26" s="128" t="str">
        <f>IF(AF25="","",VLOOKUP(AF25,シフト記号表!$C$6:$L$47,10,FALSE))</f>
        <v/>
      </c>
      <c r="AG26" s="128" t="str">
        <f>IF(AG25="","",VLOOKUP(AG25,シフト記号表!$C$6:$L$47,10,FALSE))</f>
        <v/>
      </c>
      <c r="AH26" s="128" t="str">
        <f>IF(AH25="","",VLOOKUP(AH25,シフト記号表!$C$6:$L$47,10,FALSE))</f>
        <v/>
      </c>
      <c r="AI26" s="128" t="str">
        <f>IF(AI25="","",VLOOKUP(AI25,シフト記号表!$C$6:$L$47,10,FALSE))</f>
        <v/>
      </c>
      <c r="AJ26" s="129" t="str">
        <f>IF(AJ25="","",VLOOKUP(AJ25,シフト記号表!$C$6:$L$47,10,FALSE))</f>
        <v/>
      </c>
      <c r="AK26" s="127" t="str">
        <f>IF(AK25="","",VLOOKUP(AK25,シフト記号表!$C$6:$L$47,10,FALSE))</f>
        <v/>
      </c>
      <c r="AL26" s="128" t="str">
        <f>IF(AL25="","",VLOOKUP(AL25,シフト記号表!$C$6:$L$47,10,FALSE))</f>
        <v/>
      </c>
      <c r="AM26" s="128" t="str">
        <f>IF(AM25="","",VLOOKUP(AM25,シフト記号表!$C$6:$L$47,10,FALSE))</f>
        <v/>
      </c>
      <c r="AN26" s="128" t="str">
        <f>IF(AN25="","",VLOOKUP(AN25,シフト記号表!$C$6:$L$47,10,FALSE))</f>
        <v/>
      </c>
      <c r="AO26" s="128" t="str">
        <f>IF(AO25="","",VLOOKUP(AO25,シフト記号表!$C$6:$L$47,10,FALSE))</f>
        <v/>
      </c>
      <c r="AP26" s="128" t="str">
        <f>IF(AP25="","",VLOOKUP(AP25,シフト記号表!$C$6:$L$47,10,FALSE))</f>
        <v/>
      </c>
      <c r="AQ26" s="129" t="str">
        <f>IF(AQ25="","",VLOOKUP(AQ25,シフト記号表!$C$6:$L$47,10,FALSE))</f>
        <v/>
      </c>
      <c r="AR26" s="127" t="str">
        <f>IF(AR25="","",VLOOKUP(AR25,シフト記号表!$C$6:$L$47,10,FALSE))</f>
        <v/>
      </c>
      <c r="AS26" s="128" t="str">
        <f>IF(AS25="","",VLOOKUP(AS25,シフト記号表!$C$6:$L$47,10,FALSE))</f>
        <v/>
      </c>
      <c r="AT26" s="128" t="str">
        <f>IF(AT25="","",VLOOKUP(AT25,シフト記号表!$C$6:$L$47,10,FALSE))</f>
        <v/>
      </c>
      <c r="AU26" s="128" t="str">
        <f>IF(AU25="","",VLOOKUP(AU25,シフト記号表!$C$6:$L$47,10,FALSE))</f>
        <v/>
      </c>
      <c r="AV26" s="128" t="str">
        <f>IF(AV25="","",VLOOKUP(AV25,シフト記号表!$C$6:$L$47,10,FALSE))</f>
        <v/>
      </c>
      <c r="AW26" s="128" t="str">
        <f>IF(AW25="","",VLOOKUP(AW25,シフト記号表!$C$6:$L$47,10,FALSE))</f>
        <v/>
      </c>
      <c r="AX26" s="129" t="str">
        <f>IF(AX25="","",VLOOKUP(AX25,シフト記号表!$C$6:$L$47,10,FALSE))</f>
        <v/>
      </c>
      <c r="AY26" s="127" t="str">
        <f>IF(AY25="","",VLOOKUP(AY25,シフト記号表!$C$6:$L$47,10,FALSE))</f>
        <v/>
      </c>
      <c r="AZ26" s="128" t="str">
        <f>IF(AZ25="","",VLOOKUP(AZ25,シフト記号表!$C$6:$L$47,10,FALSE))</f>
        <v/>
      </c>
      <c r="BA26" s="128" t="str">
        <f>IF(BA25="","",VLOOKUP(BA25,シフト記号表!$C$6:$L$47,10,FALSE))</f>
        <v/>
      </c>
      <c r="BB26" s="756">
        <f>IF($BE$3="４週",SUM(W26:AX26),IF($BE$3="暦月",SUM(W26:BA26),""))</f>
        <v>0</v>
      </c>
      <c r="BC26" s="757"/>
      <c r="BD26" s="758">
        <f>IF($BE$3="４週",BB26/4,IF($BE$3="暦月",(BB26/($BE$8/7)),""))</f>
        <v>0</v>
      </c>
      <c r="BE26" s="757"/>
      <c r="BF26" s="753"/>
      <c r="BG26" s="754"/>
      <c r="BH26" s="754"/>
      <c r="BI26" s="754"/>
      <c r="BJ26" s="755"/>
    </row>
    <row r="27" spans="2:62" ht="20.25" customHeight="1" x14ac:dyDescent="0.15">
      <c r="B27" s="759">
        <f>B25+1</f>
        <v>7</v>
      </c>
      <c r="C27" s="761"/>
      <c r="D27" s="762"/>
      <c r="E27" s="122"/>
      <c r="F27" s="123"/>
      <c r="G27" s="122"/>
      <c r="H27" s="123"/>
      <c r="I27" s="765"/>
      <c r="J27" s="766"/>
      <c r="K27" s="769"/>
      <c r="L27" s="770"/>
      <c r="M27" s="770"/>
      <c r="N27" s="762"/>
      <c r="O27" s="773"/>
      <c r="P27" s="774"/>
      <c r="Q27" s="774"/>
      <c r="R27" s="774"/>
      <c r="S27" s="775"/>
      <c r="T27" s="132" t="s">
        <v>617</v>
      </c>
      <c r="U27" s="133"/>
      <c r="V27" s="134"/>
      <c r="W27" s="135"/>
      <c r="X27" s="136"/>
      <c r="Y27" s="136"/>
      <c r="Z27" s="136"/>
      <c r="AA27" s="136"/>
      <c r="AB27" s="136"/>
      <c r="AC27" s="137"/>
      <c r="AD27" s="135"/>
      <c r="AE27" s="136"/>
      <c r="AF27" s="136"/>
      <c r="AG27" s="136"/>
      <c r="AH27" s="136"/>
      <c r="AI27" s="136"/>
      <c r="AJ27" s="137"/>
      <c r="AK27" s="135"/>
      <c r="AL27" s="136"/>
      <c r="AM27" s="136"/>
      <c r="AN27" s="136"/>
      <c r="AO27" s="136"/>
      <c r="AP27" s="136"/>
      <c r="AQ27" s="137"/>
      <c r="AR27" s="135"/>
      <c r="AS27" s="136"/>
      <c r="AT27" s="136"/>
      <c r="AU27" s="136"/>
      <c r="AV27" s="136"/>
      <c r="AW27" s="136"/>
      <c r="AX27" s="137"/>
      <c r="AY27" s="135"/>
      <c r="AZ27" s="136"/>
      <c r="BA27" s="138"/>
      <c r="BB27" s="776"/>
      <c r="BC27" s="777"/>
      <c r="BD27" s="748"/>
      <c r="BE27" s="749"/>
      <c r="BF27" s="750"/>
      <c r="BG27" s="751"/>
      <c r="BH27" s="751"/>
      <c r="BI27" s="751"/>
      <c r="BJ27" s="752"/>
    </row>
    <row r="28" spans="2:62" ht="20.25" customHeight="1" x14ac:dyDescent="0.15">
      <c r="B28" s="760"/>
      <c r="C28" s="778"/>
      <c r="D28" s="779"/>
      <c r="E28" s="122"/>
      <c r="F28" s="123">
        <f>C27</f>
        <v>0</v>
      </c>
      <c r="G28" s="122"/>
      <c r="H28" s="123">
        <f>I27</f>
        <v>0</v>
      </c>
      <c r="I28" s="780"/>
      <c r="J28" s="781"/>
      <c r="K28" s="782"/>
      <c r="L28" s="783"/>
      <c r="M28" s="783"/>
      <c r="N28" s="779"/>
      <c r="O28" s="773"/>
      <c r="P28" s="774"/>
      <c r="Q28" s="774"/>
      <c r="R28" s="774"/>
      <c r="S28" s="775"/>
      <c r="T28" s="124" t="s">
        <v>352</v>
      </c>
      <c r="U28" s="125"/>
      <c r="V28" s="126"/>
      <c r="W28" s="127" t="str">
        <f>IF(W27="","",VLOOKUP(W27,シフト記号表!$C$6:$L$47,10,FALSE))</f>
        <v/>
      </c>
      <c r="X28" s="128" t="str">
        <f>IF(X27="","",VLOOKUP(X27,シフト記号表!$C$6:$L$47,10,FALSE))</f>
        <v/>
      </c>
      <c r="Y28" s="128" t="str">
        <f>IF(Y27="","",VLOOKUP(Y27,シフト記号表!$C$6:$L$47,10,FALSE))</f>
        <v/>
      </c>
      <c r="Z28" s="128" t="str">
        <f>IF(Z27="","",VLOOKUP(Z27,シフト記号表!$C$6:$L$47,10,FALSE))</f>
        <v/>
      </c>
      <c r="AA28" s="128" t="str">
        <f>IF(AA27="","",VLOOKUP(AA27,シフト記号表!$C$6:$L$47,10,FALSE))</f>
        <v/>
      </c>
      <c r="AB28" s="128" t="str">
        <f>IF(AB27="","",VLOOKUP(AB27,シフト記号表!$C$6:$L$47,10,FALSE))</f>
        <v/>
      </c>
      <c r="AC28" s="129" t="str">
        <f>IF(AC27="","",VLOOKUP(AC27,シフト記号表!$C$6:$L$47,10,FALSE))</f>
        <v/>
      </c>
      <c r="AD28" s="127" t="str">
        <f>IF(AD27="","",VLOOKUP(AD27,シフト記号表!$C$6:$L$47,10,FALSE))</f>
        <v/>
      </c>
      <c r="AE28" s="128" t="str">
        <f>IF(AE27="","",VLOOKUP(AE27,シフト記号表!$C$6:$L$47,10,FALSE))</f>
        <v/>
      </c>
      <c r="AF28" s="128" t="str">
        <f>IF(AF27="","",VLOOKUP(AF27,シフト記号表!$C$6:$L$47,10,FALSE))</f>
        <v/>
      </c>
      <c r="AG28" s="128" t="str">
        <f>IF(AG27="","",VLOOKUP(AG27,シフト記号表!$C$6:$L$47,10,FALSE))</f>
        <v/>
      </c>
      <c r="AH28" s="128" t="str">
        <f>IF(AH27="","",VLOOKUP(AH27,シフト記号表!$C$6:$L$47,10,FALSE))</f>
        <v/>
      </c>
      <c r="AI28" s="128" t="str">
        <f>IF(AI27="","",VLOOKUP(AI27,シフト記号表!$C$6:$L$47,10,FALSE))</f>
        <v/>
      </c>
      <c r="AJ28" s="129" t="str">
        <f>IF(AJ27="","",VLOOKUP(AJ27,シフト記号表!$C$6:$L$47,10,FALSE))</f>
        <v/>
      </c>
      <c r="AK28" s="127" t="str">
        <f>IF(AK27="","",VLOOKUP(AK27,シフト記号表!$C$6:$L$47,10,FALSE))</f>
        <v/>
      </c>
      <c r="AL28" s="128" t="str">
        <f>IF(AL27="","",VLOOKUP(AL27,シフト記号表!$C$6:$L$47,10,FALSE))</f>
        <v/>
      </c>
      <c r="AM28" s="128" t="str">
        <f>IF(AM27="","",VLOOKUP(AM27,シフト記号表!$C$6:$L$47,10,FALSE))</f>
        <v/>
      </c>
      <c r="AN28" s="128" t="str">
        <f>IF(AN27="","",VLOOKUP(AN27,シフト記号表!$C$6:$L$47,10,FALSE))</f>
        <v/>
      </c>
      <c r="AO28" s="128" t="str">
        <f>IF(AO27="","",VLOOKUP(AO27,シフト記号表!$C$6:$L$47,10,FALSE))</f>
        <v/>
      </c>
      <c r="AP28" s="128" t="str">
        <f>IF(AP27="","",VLOOKUP(AP27,シフト記号表!$C$6:$L$47,10,FALSE))</f>
        <v/>
      </c>
      <c r="AQ28" s="129" t="str">
        <f>IF(AQ27="","",VLOOKUP(AQ27,シフト記号表!$C$6:$L$47,10,FALSE))</f>
        <v/>
      </c>
      <c r="AR28" s="127" t="str">
        <f>IF(AR27="","",VLOOKUP(AR27,シフト記号表!$C$6:$L$47,10,FALSE))</f>
        <v/>
      </c>
      <c r="AS28" s="128" t="str">
        <f>IF(AS27="","",VLOOKUP(AS27,シフト記号表!$C$6:$L$47,10,FALSE))</f>
        <v/>
      </c>
      <c r="AT28" s="128" t="str">
        <f>IF(AT27="","",VLOOKUP(AT27,シフト記号表!$C$6:$L$47,10,FALSE))</f>
        <v/>
      </c>
      <c r="AU28" s="128" t="str">
        <f>IF(AU27="","",VLOOKUP(AU27,シフト記号表!$C$6:$L$47,10,FALSE))</f>
        <v/>
      </c>
      <c r="AV28" s="128" t="str">
        <f>IF(AV27="","",VLOOKUP(AV27,シフト記号表!$C$6:$L$47,10,FALSE))</f>
        <v/>
      </c>
      <c r="AW28" s="128" t="str">
        <f>IF(AW27="","",VLOOKUP(AW27,シフト記号表!$C$6:$L$47,10,FALSE))</f>
        <v/>
      </c>
      <c r="AX28" s="129" t="str">
        <f>IF(AX27="","",VLOOKUP(AX27,シフト記号表!$C$6:$L$47,10,FALSE))</f>
        <v/>
      </c>
      <c r="AY28" s="127" t="str">
        <f>IF(AY27="","",VLOOKUP(AY27,シフト記号表!$C$6:$L$47,10,FALSE))</f>
        <v/>
      </c>
      <c r="AZ28" s="128" t="str">
        <f>IF(AZ27="","",VLOOKUP(AZ27,シフト記号表!$C$6:$L$47,10,FALSE))</f>
        <v/>
      </c>
      <c r="BA28" s="128" t="str">
        <f>IF(BA27="","",VLOOKUP(BA27,シフト記号表!$C$6:$L$47,10,FALSE))</f>
        <v/>
      </c>
      <c r="BB28" s="756">
        <f>IF($BE$3="４週",SUM(W28:AX28),IF($BE$3="暦月",SUM(W28:BA28),""))</f>
        <v>0</v>
      </c>
      <c r="BC28" s="757"/>
      <c r="BD28" s="758">
        <f>IF($BE$3="４週",BB28/4,IF($BE$3="暦月",(BB28/($BE$8/7)),""))</f>
        <v>0</v>
      </c>
      <c r="BE28" s="757"/>
      <c r="BF28" s="753"/>
      <c r="BG28" s="754"/>
      <c r="BH28" s="754"/>
      <c r="BI28" s="754"/>
      <c r="BJ28" s="755"/>
    </row>
    <row r="29" spans="2:62" ht="20.25" customHeight="1" x14ac:dyDescent="0.15">
      <c r="B29" s="759">
        <f>B27+1</f>
        <v>8</v>
      </c>
      <c r="C29" s="761"/>
      <c r="D29" s="762"/>
      <c r="E29" s="122"/>
      <c r="F29" s="123"/>
      <c r="G29" s="122"/>
      <c r="H29" s="123"/>
      <c r="I29" s="765"/>
      <c r="J29" s="766"/>
      <c r="K29" s="769"/>
      <c r="L29" s="770"/>
      <c r="M29" s="770"/>
      <c r="N29" s="762"/>
      <c r="O29" s="773"/>
      <c r="P29" s="774"/>
      <c r="Q29" s="774"/>
      <c r="R29" s="774"/>
      <c r="S29" s="775"/>
      <c r="T29" s="132" t="s">
        <v>617</v>
      </c>
      <c r="U29" s="133"/>
      <c r="V29" s="134"/>
      <c r="W29" s="135"/>
      <c r="X29" s="136"/>
      <c r="Y29" s="136"/>
      <c r="Z29" s="136"/>
      <c r="AA29" s="136"/>
      <c r="AB29" s="136"/>
      <c r="AC29" s="137"/>
      <c r="AD29" s="135"/>
      <c r="AE29" s="136"/>
      <c r="AF29" s="136"/>
      <c r="AG29" s="136"/>
      <c r="AH29" s="136"/>
      <c r="AI29" s="136"/>
      <c r="AJ29" s="137"/>
      <c r="AK29" s="135"/>
      <c r="AL29" s="136"/>
      <c r="AM29" s="136"/>
      <c r="AN29" s="136"/>
      <c r="AO29" s="136"/>
      <c r="AP29" s="136"/>
      <c r="AQ29" s="137"/>
      <c r="AR29" s="135"/>
      <c r="AS29" s="136"/>
      <c r="AT29" s="136"/>
      <c r="AU29" s="136"/>
      <c r="AV29" s="136"/>
      <c r="AW29" s="136"/>
      <c r="AX29" s="137"/>
      <c r="AY29" s="135"/>
      <c r="AZ29" s="136"/>
      <c r="BA29" s="138"/>
      <c r="BB29" s="776"/>
      <c r="BC29" s="777"/>
      <c r="BD29" s="748"/>
      <c r="BE29" s="749"/>
      <c r="BF29" s="750"/>
      <c r="BG29" s="751"/>
      <c r="BH29" s="751"/>
      <c r="BI29" s="751"/>
      <c r="BJ29" s="752"/>
    </row>
    <row r="30" spans="2:62" ht="20.25" customHeight="1" x14ac:dyDescent="0.15">
      <c r="B30" s="760"/>
      <c r="C30" s="778"/>
      <c r="D30" s="779"/>
      <c r="E30" s="122"/>
      <c r="F30" s="123">
        <f>C29</f>
        <v>0</v>
      </c>
      <c r="G30" s="122"/>
      <c r="H30" s="123">
        <f>I29</f>
        <v>0</v>
      </c>
      <c r="I30" s="780"/>
      <c r="J30" s="781"/>
      <c r="K30" s="782"/>
      <c r="L30" s="783"/>
      <c r="M30" s="783"/>
      <c r="N30" s="779"/>
      <c r="O30" s="773"/>
      <c r="P30" s="774"/>
      <c r="Q30" s="774"/>
      <c r="R30" s="774"/>
      <c r="S30" s="775"/>
      <c r="T30" s="124" t="s">
        <v>352</v>
      </c>
      <c r="U30" s="125"/>
      <c r="V30" s="126"/>
      <c r="W30" s="127" t="str">
        <f>IF(W29="","",VLOOKUP(W29,シフト記号表!$C$6:$L$47,10,FALSE))</f>
        <v/>
      </c>
      <c r="X30" s="128" t="str">
        <f>IF(X29="","",VLOOKUP(X29,シフト記号表!$C$6:$L$47,10,FALSE))</f>
        <v/>
      </c>
      <c r="Y30" s="128" t="str">
        <f>IF(Y29="","",VLOOKUP(Y29,シフト記号表!$C$6:$L$47,10,FALSE))</f>
        <v/>
      </c>
      <c r="Z30" s="128" t="str">
        <f>IF(Z29="","",VLOOKUP(Z29,シフト記号表!$C$6:$L$47,10,FALSE))</f>
        <v/>
      </c>
      <c r="AA30" s="128" t="str">
        <f>IF(AA29="","",VLOOKUP(AA29,シフト記号表!$C$6:$L$47,10,FALSE))</f>
        <v/>
      </c>
      <c r="AB30" s="128" t="str">
        <f>IF(AB29="","",VLOOKUP(AB29,シフト記号表!$C$6:$L$47,10,FALSE))</f>
        <v/>
      </c>
      <c r="AC30" s="129" t="str">
        <f>IF(AC29="","",VLOOKUP(AC29,シフト記号表!$C$6:$L$47,10,FALSE))</f>
        <v/>
      </c>
      <c r="AD30" s="127" t="str">
        <f>IF(AD29="","",VLOOKUP(AD29,シフト記号表!$C$6:$L$47,10,FALSE))</f>
        <v/>
      </c>
      <c r="AE30" s="128" t="str">
        <f>IF(AE29="","",VLOOKUP(AE29,シフト記号表!$C$6:$L$47,10,FALSE))</f>
        <v/>
      </c>
      <c r="AF30" s="128" t="str">
        <f>IF(AF29="","",VLOOKUP(AF29,シフト記号表!$C$6:$L$47,10,FALSE))</f>
        <v/>
      </c>
      <c r="AG30" s="128" t="str">
        <f>IF(AG29="","",VLOOKUP(AG29,シフト記号表!$C$6:$L$47,10,FALSE))</f>
        <v/>
      </c>
      <c r="AH30" s="128" t="str">
        <f>IF(AH29="","",VLOOKUP(AH29,シフト記号表!$C$6:$L$47,10,FALSE))</f>
        <v/>
      </c>
      <c r="AI30" s="128" t="str">
        <f>IF(AI29="","",VLOOKUP(AI29,シフト記号表!$C$6:$L$47,10,FALSE))</f>
        <v/>
      </c>
      <c r="AJ30" s="129" t="str">
        <f>IF(AJ29="","",VLOOKUP(AJ29,シフト記号表!$C$6:$L$47,10,FALSE))</f>
        <v/>
      </c>
      <c r="AK30" s="127" t="str">
        <f>IF(AK29="","",VLOOKUP(AK29,シフト記号表!$C$6:$L$47,10,FALSE))</f>
        <v/>
      </c>
      <c r="AL30" s="128" t="str">
        <f>IF(AL29="","",VLOOKUP(AL29,シフト記号表!$C$6:$L$47,10,FALSE))</f>
        <v/>
      </c>
      <c r="AM30" s="128" t="str">
        <f>IF(AM29="","",VLOOKUP(AM29,シフト記号表!$C$6:$L$47,10,FALSE))</f>
        <v/>
      </c>
      <c r="AN30" s="128" t="str">
        <f>IF(AN29="","",VLOOKUP(AN29,シフト記号表!$C$6:$L$47,10,FALSE))</f>
        <v/>
      </c>
      <c r="AO30" s="128" t="str">
        <f>IF(AO29="","",VLOOKUP(AO29,シフト記号表!$C$6:$L$47,10,FALSE))</f>
        <v/>
      </c>
      <c r="AP30" s="128" t="str">
        <f>IF(AP29="","",VLOOKUP(AP29,シフト記号表!$C$6:$L$47,10,FALSE))</f>
        <v/>
      </c>
      <c r="AQ30" s="129" t="str">
        <f>IF(AQ29="","",VLOOKUP(AQ29,シフト記号表!$C$6:$L$47,10,FALSE))</f>
        <v/>
      </c>
      <c r="AR30" s="127" t="str">
        <f>IF(AR29="","",VLOOKUP(AR29,シフト記号表!$C$6:$L$47,10,FALSE))</f>
        <v/>
      </c>
      <c r="AS30" s="128" t="str">
        <f>IF(AS29="","",VLOOKUP(AS29,シフト記号表!$C$6:$L$47,10,FALSE))</f>
        <v/>
      </c>
      <c r="AT30" s="128" t="str">
        <f>IF(AT29="","",VLOOKUP(AT29,シフト記号表!$C$6:$L$47,10,FALSE))</f>
        <v/>
      </c>
      <c r="AU30" s="128" t="str">
        <f>IF(AU29="","",VLOOKUP(AU29,シフト記号表!$C$6:$L$47,10,FALSE))</f>
        <v/>
      </c>
      <c r="AV30" s="128" t="str">
        <f>IF(AV29="","",VLOOKUP(AV29,シフト記号表!$C$6:$L$47,10,FALSE))</f>
        <v/>
      </c>
      <c r="AW30" s="128" t="str">
        <f>IF(AW29="","",VLOOKUP(AW29,シフト記号表!$C$6:$L$47,10,FALSE))</f>
        <v/>
      </c>
      <c r="AX30" s="129" t="str">
        <f>IF(AX29="","",VLOOKUP(AX29,シフト記号表!$C$6:$L$47,10,FALSE))</f>
        <v/>
      </c>
      <c r="AY30" s="127" t="str">
        <f>IF(AY29="","",VLOOKUP(AY29,シフト記号表!$C$6:$L$47,10,FALSE))</f>
        <v/>
      </c>
      <c r="AZ30" s="128" t="str">
        <f>IF(AZ29="","",VLOOKUP(AZ29,シフト記号表!$C$6:$L$47,10,FALSE))</f>
        <v/>
      </c>
      <c r="BA30" s="128" t="str">
        <f>IF(BA29="","",VLOOKUP(BA29,シフト記号表!$C$6:$L$47,10,FALSE))</f>
        <v/>
      </c>
      <c r="BB30" s="756">
        <f>IF($BE$3="４週",SUM(W30:AX30),IF($BE$3="暦月",SUM(W30:BA30),""))</f>
        <v>0</v>
      </c>
      <c r="BC30" s="757"/>
      <c r="BD30" s="758">
        <f>IF($BE$3="４週",BB30/4,IF($BE$3="暦月",(BB30/($BE$8/7)),""))</f>
        <v>0</v>
      </c>
      <c r="BE30" s="757"/>
      <c r="BF30" s="753"/>
      <c r="BG30" s="754"/>
      <c r="BH30" s="754"/>
      <c r="BI30" s="754"/>
      <c r="BJ30" s="755"/>
    </row>
    <row r="31" spans="2:62" ht="20.25" customHeight="1" x14ac:dyDescent="0.15">
      <c r="B31" s="759">
        <f>B29+1</f>
        <v>9</v>
      </c>
      <c r="C31" s="761"/>
      <c r="D31" s="762"/>
      <c r="E31" s="122"/>
      <c r="F31" s="123"/>
      <c r="G31" s="122"/>
      <c r="H31" s="123"/>
      <c r="I31" s="765"/>
      <c r="J31" s="766"/>
      <c r="K31" s="769"/>
      <c r="L31" s="770"/>
      <c r="M31" s="770"/>
      <c r="N31" s="762"/>
      <c r="O31" s="773"/>
      <c r="P31" s="774"/>
      <c r="Q31" s="774"/>
      <c r="R31" s="774"/>
      <c r="S31" s="775"/>
      <c r="T31" s="132" t="s">
        <v>617</v>
      </c>
      <c r="U31" s="133"/>
      <c r="V31" s="134"/>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6"/>
      <c r="AU31" s="136"/>
      <c r="AV31" s="136"/>
      <c r="AW31" s="136"/>
      <c r="AX31" s="137"/>
      <c r="AY31" s="135"/>
      <c r="AZ31" s="136"/>
      <c r="BA31" s="138"/>
      <c r="BB31" s="776"/>
      <c r="BC31" s="777"/>
      <c r="BD31" s="748"/>
      <c r="BE31" s="749"/>
      <c r="BF31" s="750"/>
      <c r="BG31" s="751"/>
      <c r="BH31" s="751"/>
      <c r="BI31" s="751"/>
      <c r="BJ31" s="752"/>
    </row>
    <row r="32" spans="2:62" ht="20.25" customHeight="1" x14ac:dyDescent="0.15">
      <c r="B32" s="760"/>
      <c r="C32" s="778"/>
      <c r="D32" s="779"/>
      <c r="E32" s="122"/>
      <c r="F32" s="123">
        <f>C31</f>
        <v>0</v>
      </c>
      <c r="G32" s="122"/>
      <c r="H32" s="123">
        <f>I31</f>
        <v>0</v>
      </c>
      <c r="I32" s="780"/>
      <c r="J32" s="781"/>
      <c r="K32" s="782"/>
      <c r="L32" s="783"/>
      <c r="M32" s="783"/>
      <c r="N32" s="779"/>
      <c r="O32" s="773"/>
      <c r="P32" s="774"/>
      <c r="Q32" s="774"/>
      <c r="R32" s="774"/>
      <c r="S32" s="775"/>
      <c r="T32" s="139" t="s">
        <v>352</v>
      </c>
      <c r="U32" s="140"/>
      <c r="V32" s="141"/>
      <c r="W32" s="127" t="str">
        <f>IF(W31="","",VLOOKUP(W31,シフト記号表!$C$6:$L$47,10,FALSE))</f>
        <v/>
      </c>
      <c r="X32" s="128" t="str">
        <f>IF(X31="","",VLOOKUP(X31,シフト記号表!$C$6:$L$47,10,FALSE))</f>
        <v/>
      </c>
      <c r="Y32" s="128" t="str">
        <f>IF(Y31="","",VLOOKUP(Y31,シフト記号表!$C$6:$L$47,10,FALSE))</f>
        <v/>
      </c>
      <c r="Z32" s="128" t="str">
        <f>IF(Z31="","",VLOOKUP(Z31,シフト記号表!$C$6:$L$47,10,FALSE))</f>
        <v/>
      </c>
      <c r="AA32" s="128" t="str">
        <f>IF(AA31="","",VLOOKUP(AA31,シフト記号表!$C$6:$L$47,10,FALSE))</f>
        <v/>
      </c>
      <c r="AB32" s="128" t="str">
        <f>IF(AB31="","",VLOOKUP(AB31,シフト記号表!$C$6:$L$47,10,FALSE))</f>
        <v/>
      </c>
      <c r="AC32" s="129" t="str">
        <f>IF(AC31="","",VLOOKUP(AC31,シフト記号表!$C$6:$L$47,10,FALSE))</f>
        <v/>
      </c>
      <c r="AD32" s="127" t="str">
        <f>IF(AD31="","",VLOOKUP(AD31,シフト記号表!$C$6:$L$47,10,FALSE))</f>
        <v/>
      </c>
      <c r="AE32" s="128" t="str">
        <f>IF(AE31="","",VLOOKUP(AE31,シフト記号表!$C$6:$L$47,10,FALSE))</f>
        <v/>
      </c>
      <c r="AF32" s="128" t="str">
        <f>IF(AF31="","",VLOOKUP(AF31,シフト記号表!$C$6:$L$47,10,FALSE))</f>
        <v/>
      </c>
      <c r="AG32" s="128" t="str">
        <f>IF(AG31="","",VLOOKUP(AG31,シフト記号表!$C$6:$L$47,10,FALSE))</f>
        <v/>
      </c>
      <c r="AH32" s="128" t="str">
        <f>IF(AH31="","",VLOOKUP(AH31,シフト記号表!$C$6:$L$47,10,FALSE))</f>
        <v/>
      </c>
      <c r="AI32" s="128" t="str">
        <f>IF(AI31="","",VLOOKUP(AI31,シフト記号表!$C$6:$L$47,10,FALSE))</f>
        <v/>
      </c>
      <c r="AJ32" s="129" t="str">
        <f>IF(AJ31="","",VLOOKUP(AJ31,シフト記号表!$C$6:$L$47,10,FALSE))</f>
        <v/>
      </c>
      <c r="AK32" s="127" t="str">
        <f>IF(AK31="","",VLOOKUP(AK31,シフト記号表!$C$6:$L$47,10,FALSE))</f>
        <v/>
      </c>
      <c r="AL32" s="128" t="str">
        <f>IF(AL31="","",VLOOKUP(AL31,シフト記号表!$C$6:$L$47,10,FALSE))</f>
        <v/>
      </c>
      <c r="AM32" s="128" t="str">
        <f>IF(AM31="","",VLOOKUP(AM31,シフト記号表!$C$6:$L$47,10,FALSE))</f>
        <v/>
      </c>
      <c r="AN32" s="128" t="str">
        <f>IF(AN31="","",VLOOKUP(AN31,シフト記号表!$C$6:$L$47,10,FALSE))</f>
        <v/>
      </c>
      <c r="AO32" s="128" t="str">
        <f>IF(AO31="","",VLOOKUP(AO31,シフト記号表!$C$6:$L$47,10,FALSE))</f>
        <v/>
      </c>
      <c r="AP32" s="128" t="str">
        <f>IF(AP31="","",VLOOKUP(AP31,シフト記号表!$C$6:$L$47,10,FALSE))</f>
        <v/>
      </c>
      <c r="AQ32" s="129" t="str">
        <f>IF(AQ31="","",VLOOKUP(AQ31,シフト記号表!$C$6:$L$47,10,FALSE))</f>
        <v/>
      </c>
      <c r="AR32" s="127" t="str">
        <f>IF(AR31="","",VLOOKUP(AR31,シフト記号表!$C$6:$L$47,10,FALSE))</f>
        <v/>
      </c>
      <c r="AS32" s="128" t="str">
        <f>IF(AS31="","",VLOOKUP(AS31,シフト記号表!$C$6:$L$47,10,FALSE))</f>
        <v/>
      </c>
      <c r="AT32" s="128" t="str">
        <f>IF(AT31="","",VLOOKUP(AT31,シフト記号表!$C$6:$L$47,10,FALSE))</f>
        <v/>
      </c>
      <c r="AU32" s="128" t="str">
        <f>IF(AU31="","",VLOOKUP(AU31,シフト記号表!$C$6:$L$47,10,FALSE))</f>
        <v/>
      </c>
      <c r="AV32" s="128" t="str">
        <f>IF(AV31="","",VLOOKUP(AV31,シフト記号表!$C$6:$L$47,10,FALSE))</f>
        <v/>
      </c>
      <c r="AW32" s="128" t="str">
        <f>IF(AW31="","",VLOOKUP(AW31,シフト記号表!$C$6:$L$47,10,FALSE))</f>
        <v/>
      </c>
      <c r="AX32" s="129" t="str">
        <f>IF(AX31="","",VLOOKUP(AX31,シフト記号表!$C$6:$L$47,10,FALSE))</f>
        <v/>
      </c>
      <c r="AY32" s="127" t="str">
        <f>IF(AY31="","",VLOOKUP(AY31,シフト記号表!$C$6:$L$47,10,FALSE))</f>
        <v/>
      </c>
      <c r="AZ32" s="128" t="str">
        <f>IF(AZ31="","",VLOOKUP(AZ31,シフト記号表!$C$6:$L$47,10,FALSE))</f>
        <v/>
      </c>
      <c r="BA32" s="128" t="str">
        <f>IF(BA31="","",VLOOKUP(BA31,シフト記号表!$C$6:$L$47,10,FALSE))</f>
        <v/>
      </c>
      <c r="BB32" s="756">
        <f>IF($BE$3="４週",SUM(W32:AX32),IF($BE$3="暦月",SUM(W32:BA32),""))</f>
        <v>0</v>
      </c>
      <c r="BC32" s="757"/>
      <c r="BD32" s="758">
        <f>IF($BE$3="４週",BB32/4,IF($BE$3="暦月",(BB32/($BE$8/7)),""))</f>
        <v>0</v>
      </c>
      <c r="BE32" s="757"/>
      <c r="BF32" s="753"/>
      <c r="BG32" s="754"/>
      <c r="BH32" s="754"/>
      <c r="BI32" s="754"/>
      <c r="BJ32" s="755"/>
    </row>
    <row r="33" spans="2:62" ht="20.25" customHeight="1" x14ac:dyDescent="0.15">
      <c r="B33" s="759">
        <f>B31+1</f>
        <v>10</v>
      </c>
      <c r="C33" s="761"/>
      <c r="D33" s="762"/>
      <c r="E33" s="122"/>
      <c r="F33" s="123"/>
      <c r="G33" s="122"/>
      <c r="H33" s="123"/>
      <c r="I33" s="765"/>
      <c r="J33" s="766"/>
      <c r="K33" s="769"/>
      <c r="L33" s="770"/>
      <c r="M33" s="770"/>
      <c r="N33" s="762"/>
      <c r="O33" s="773"/>
      <c r="P33" s="774"/>
      <c r="Q33" s="774"/>
      <c r="R33" s="774"/>
      <c r="S33" s="775"/>
      <c r="T33" s="142" t="s">
        <v>617</v>
      </c>
      <c r="U33" s="143"/>
      <c r="V33" s="144"/>
      <c r="W33" s="135"/>
      <c r="X33" s="136"/>
      <c r="Y33" s="136"/>
      <c r="Z33" s="136"/>
      <c r="AA33" s="136"/>
      <c r="AB33" s="136"/>
      <c r="AC33" s="137"/>
      <c r="AD33" s="135"/>
      <c r="AE33" s="136"/>
      <c r="AF33" s="136"/>
      <c r="AG33" s="136"/>
      <c r="AH33" s="136"/>
      <c r="AI33" s="136"/>
      <c r="AJ33" s="137"/>
      <c r="AK33" s="135"/>
      <c r="AL33" s="136"/>
      <c r="AM33" s="136"/>
      <c r="AN33" s="136"/>
      <c r="AO33" s="136"/>
      <c r="AP33" s="136"/>
      <c r="AQ33" s="137"/>
      <c r="AR33" s="135"/>
      <c r="AS33" s="136"/>
      <c r="AT33" s="136"/>
      <c r="AU33" s="136"/>
      <c r="AV33" s="136"/>
      <c r="AW33" s="136"/>
      <c r="AX33" s="137"/>
      <c r="AY33" s="135"/>
      <c r="AZ33" s="136"/>
      <c r="BA33" s="138"/>
      <c r="BB33" s="776"/>
      <c r="BC33" s="777"/>
      <c r="BD33" s="748"/>
      <c r="BE33" s="749"/>
      <c r="BF33" s="750"/>
      <c r="BG33" s="751"/>
      <c r="BH33" s="751"/>
      <c r="BI33" s="751"/>
      <c r="BJ33" s="752"/>
    </row>
    <row r="34" spans="2:62" ht="20.25" customHeight="1" x14ac:dyDescent="0.15">
      <c r="B34" s="760"/>
      <c r="C34" s="778"/>
      <c r="D34" s="779"/>
      <c r="E34" s="122"/>
      <c r="F34" s="123">
        <f>C33</f>
        <v>0</v>
      </c>
      <c r="G34" s="122"/>
      <c r="H34" s="123">
        <f>I33</f>
        <v>0</v>
      </c>
      <c r="I34" s="780"/>
      <c r="J34" s="781"/>
      <c r="K34" s="782"/>
      <c r="L34" s="783"/>
      <c r="M34" s="783"/>
      <c r="N34" s="779"/>
      <c r="O34" s="773"/>
      <c r="P34" s="774"/>
      <c r="Q34" s="774"/>
      <c r="R34" s="774"/>
      <c r="S34" s="775"/>
      <c r="T34" s="139" t="s">
        <v>352</v>
      </c>
      <c r="U34" s="140"/>
      <c r="V34" s="141"/>
      <c r="W34" s="127" t="str">
        <f>IF(W33="","",VLOOKUP(W33,シフト記号表!$C$6:$L$47,10,FALSE))</f>
        <v/>
      </c>
      <c r="X34" s="128" t="str">
        <f>IF(X33="","",VLOOKUP(X33,シフト記号表!$C$6:$L$47,10,FALSE))</f>
        <v/>
      </c>
      <c r="Y34" s="128" t="str">
        <f>IF(Y33="","",VLOOKUP(Y33,シフト記号表!$C$6:$L$47,10,FALSE))</f>
        <v/>
      </c>
      <c r="Z34" s="128" t="str">
        <f>IF(Z33="","",VLOOKUP(Z33,シフト記号表!$C$6:$L$47,10,FALSE))</f>
        <v/>
      </c>
      <c r="AA34" s="128" t="str">
        <f>IF(AA33="","",VLOOKUP(AA33,シフト記号表!$C$6:$L$47,10,FALSE))</f>
        <v/>
      </c>
      <c r="AB34" s="128" t="str">
        <f>IF(AB33="","",VLOOKUP(AB33,シフト記号表!$C$6:$L$47,10,FALSE))</f>
        <v/>
      </c>
      <c r="AC34" s="129" t="str">
        <f>IF(AC33="","",VLOOKUP(AC33,シフト記号表!$C$6:$L$47,10,FALSE))</f>
        <v/>
      </c>
      <c r="AD34" s="127" t="str">
        <f>IF(AD33="","",VLOOKUP(AD33,シフト記号表!$C$6:$L$47,10,FALSE))</f>
        <v/>
      </c>
      <c r="AE34" s="128" t="str">
        <f>IF(AE33="","",VLOOKUP(AE33,シフト記号表!$C$6:$L$47,10,FALSE))</f>
        <v/>
      </c>
      <c r="AF34" s="128" t="str">
        <f>IF(AF33="","",VLOOKUP(AF33,シフト記号表!$C$6:$L$47,10,FALSE))</f>
        <v/>
      </c>
      <c r="AG34" s="128" t="str">
        <f>IF(AG33="","",VLOOKUP(AG33,シフト記号表!$C$6:$L$47,10,FALSE))</f>
        <v/>
      </c>
      <c r="AH34" s="128" t="str">
        <f>IF(AH33="","",VLOOKUP(AH33,シフト記号表!$C$6:$L$47,10,FALSE))</f>
        <v/>
      </c>
      <c r="AI34" s="128" t="str">
        <f>IF(AI33="","",VLOOKUP(AI33,シフト記号表!$C$6:$L$47,10,FALSE))</f>
        <v/>
      </c>
      <c r="AJ34" s="129" t="str">
        <f>IF(AJ33="","",VLOOKUP(AJ33,シフト記号表!$C$6:$L$47,10,FALSE))</f>
        <v/>
      </c>
      <c r="AK34" s="127" t="str">
        <f>IF(AK33="","",VLOOKUP(AK33,シフト記号表!$C$6:$L$47,10,FALSE))</f>
        <v/>
      </c>
      <c r="AL34" s="128" t="str">
        <f>IF(AL33="","",VLOOKUP(AL33,シフト記号表!$C$6:$L$47,10,FALSE))</f>
        <v/>
      </c>
      <c r="AM34" s="128" t="str">
        <f>IF(AM33="","",VLOOKUP(AM33,シフト記号表!$C$6:$L$47,10,FALSE))</f>
        <v/>
      </c>
      <c r="AN34" s="128" t="str">
        <f>IF(AN33="","",VLOOKUP(AN33,シフト記号表!$C$6:$L$47,10,FALSE))</f>
        <v/>
      </c>
      <c r="AO34" s="128" t="str">
        <f>IF(AO33="","",VLOOKUP(AO33,シフト記号表!$C$6:$L$47,10,FALSE))</f>
        <v/>
      </c>
      <c r="AP34" s="128" t="str">
        <f>IF(AP33="","",VLOOKUP(AP33,シフト記号表!$C$6:$L$47,10,FALSE))</f>
        <v/>
      </c>
      <c r="AQ34" s="129" t="str">
        <f>IF(AQ33="","",VLOOKUP(AQ33,シフト記号表!$C$6:$L$47,10,FALSE))</f>
        <v/>
      </c>
      <c r="AR34" s="127" t="str">
        <f>IF(AR33="","",VLOOKUP(AR33,シフト記号表!$C$6:$L$47,10,FALSE))</f>
        <v/>
      </c>
      <c r="AS34" s="128" t="str">
        <f>IF(AS33="","",VLOOKUP(AS33,シフト記号表!$C$6:$L$47,10,FALSE))</f>
        <v/>
      </c>
      <c r="AT34" s="128" t="str">
        <f>IF(AT33="","",VLOOKUP(AT33,シフト記号表!$C$6:$L$47,10,FALSE))</f>
        <v/>
      </c>
      <c r="AU34" s="128" t="str">
        <f>IF(AU33="","",VLOOKUP(AU33,シフト記号表!$C$6:$L$47,10,FALSE))</f>
        <v/>
      </c>
      <c r="AV34" s="128" t="str">
        <f>IF(AV33="","",VLOOKUP(AV33,シフト記号表!$C$6:$L$47,10,FALSE))</f>
        <v/>
      </c>
      <c r="AW34" s="128" t="str">
        <f>IF(AW33="","",VLOOKUP(AW33,シフト記号表!$C$6:$L$47,10,FALSE))</f>
        <v/>
      </c>
      <c r="AX34" s="129" t="str">
        <f>IF(AX33="","",VLOOKUP(AX33,シフト記号表!$C$6:$L$47,10,FALSE))</f>
        <v/>
      </c>
      <c r="AY34" s="127" t="str">
        <f>IF(AY33="","",VLOOKUP(AY33,シフト記号表!$C$6:$L$47,10,FALSE))</f>
        <v/>
      </c>
      <c r="AZ34" s="128" t="str">
        <f>IF(AZ33="","",VLOOKUP(AZ33,シフト記号表!$C$6:$L$47,10,FALSE))</f>
        <v/>
      </c>
      <c r="BA34" s="128" t="str">
        <f>IF(BA33="","",VLOOKUP(BA33,シフト記号表!$C$6:$L$47,10,FALSE))</f>
        <v/>
      </c>
      <c r="BB34" s="756">
        <f>IF($BE$3="４週",SUM(W34:AX34),IF($BE$3="暦月",SUM(W34:BA34),""))</f>
        <v>0</v>
      </c>
      <c r="BC34" s="757"/>
      <c r="BD34" s="758">
        <f>IF($BE$3="４週",BB34/4,IF($BE$3="暦月",(BB34/($BE$8/7)),""))</f>
        <v>0</v>
      </c>
      <c r="BE34" s="757"/>
      <c r="BF34" s="753"/>
      <c r="BG34" s="754"/>
      <c r="BH34" s="754"/>
      <c r="BI34" s="754"/>
      <c r="BJ34" s="755"/>
    </row>
    <row r="35" spans="2:62" ht="20.25" customHeight="1" x14ac:dyDescent="0.15">
      <c r="B35" s="759">
        <f>B33+1</f>
        <v>11</v>
      </c>
      <c r="C35" s="761"/>
      <c r="D35" s="762"/>
      <c r="E35" s="122"/>
      <c r="F35" s="123"/>
      <c r="G35" s="122"/>
      <c r="H35" s="123"/>
      <c r="I35" s="765"/>
      <c r="J35" s="766"/>
      <c r="K35" s="769"/>
      <c r="L35" s="770"/>
      <c r="M35" s="770"/>
      <c r="N35" s="762"/>
      <c r="O35" s="773"/>
      <c r="P35" s="774"/>
      <c r="Q35" s="774"/>
      <c r="R35" s="774"/>
      <c r="S35" s="775"/>
      <c r="T35" s="142" t="s">
        <v>617</v>
      </c>
      <c r="U35" s="143"/>
      <c r="V35" s="144"/>
      <c r="W35" s="135"/>
      <c r="X35" s="136"/>
      <c r="Y35" s="136"/>
      <c r="Z35" s="136"/>
      <c r="AA35" s="136"/>
      <c r="AB35" s="136"/>
      <c r="AC35" s="137"/>
      <c r="AD35" s="135"/>
      <c r="AE35" s="136"/>
      <c r="AF35" s="136"/>
      <c r="AG35" s="136"/>
      <c r="AH35" s="136"/>
      <c r="AI35" s="136"/>
      <c r="AJ35" s="137"/>
      <c r="AK35" s="135"/>
      <c r="AL35" s="136"/>
      <c r="AM35" s="136"/>
      <c r="AN35" s="136"/>
      <c r="AO35" s="136"/>
      <c r="AP35" s="136"/>
      <c r="AQ35" s="137"/>
      <c r="AR35" s="135"/>
      <c r="AS35" s="136"/>
      <c r="AT35" s="136"/>
      <c r="AU35" s="136"/>
      <c r="AV35" s="136"/>
      <c r="AW35" s="136"/>
      <c r="AX35" s="137"/>
      <c r="AY35" s="135"/>
      <c r="AZ35" s="136"/>
      <c r="BA35" s="138"/>
      <c r="BB35" s="776"/>
      <c r="BC35" s="777"/>
      <c r="BD35" s="748"/>
      <c r="BE35" s="749"/>
      <c r="BF35" s="750"/>
      <c r="BG35" s="751"/>
      <c r="BH35" s="751"/>
      <c r="BI35" s="751"/>
      <c r="BJ35" s="752"/>
    </row>
    <row r="36" spans="2:62" ht="20.25" customHeight="1" x14ac:dyDescent="0.15">
      <c r="B36" s="760"/>
      <c r="C36" s="778"/>
      <c r="D36" s="779"/>
      <c r="E36" s="122"/>
      <c r="F36" s="123">
        <f>C35</f>
        <v>0</v>
      </c>
      <c r="G36" s="122"/>
      <c r="H36" s="123">
        <f>I35</f>
        <v>0</v>
      </c>
      <c r="I36" s="780"/>
      <c r="J36" s="781"/>
      <c r="K36" s="782"/>
      <c r="L36" s="783"/>
      <c r="M36" s="783"/>
      <c r="N36" s="779"/>
      <c r="O36" s="773"/>
      <c r="P36" s="774"/>
      <c r="Q36" s="774"/>
      <c r="R36" s="774"/>
      <c r="S36" s="775"/>
      <c r="T36" s="139" t="s">
        <v>352</v>
      </c>
      <c r="U36" s="140"/>
      <c r="V36" s="141"/>
      <c r="W36" s="127" t="str">
        <f>IF(W35="","",VLOOKUP(W35,シフト記号表!$C$6:$L$47,10,FALSE))</f>
        <v/>
      </c>
      <c r="X36" s="128" t="str">
        <f>IF(X35="","",VLOOKUP(X35,シフト記号表!$C$6:$L$47,10,FALSE))</f>
        <v/>
      </c>
      <c r="Y36" s="128" t="str">
        <f>IF(Y35="","",VLOOKUP(Y35,シフト記号表!$C$6:$L$47,10,FALSE))</f>
        <v/>
      </c>
      <c r="Z36" s="128" t="str">
        <f>IF(Z35="","",VLOOKUP(Z35,シフト記号表!$C$6:$L$47,10,FALSE))</f>
        <v/>
      </c>
      <c r="AA36" s="128" t="str">
        <f>IF(AA35="","",VLOOKUP(AA35,シフト記号表!$C$6:$L$47,10,FALSE))</f>
        <v/>
      </c>
      <c r="AB36" s="128" t="str">
        <f>IF(AB35="","",VLOOKUP(AB35,シフト記号表!$C$6:$L$47,10,FALSE))</f>
        <v/>
      </c>
      <c r="AC36" s="129" t="str">
        <f>IF(AC35="","",VLOOKUP(AC35,シフト記号表!$C$6:$L$47,10,FALSE))</f>
        <v/>
      </c>
      <c r="AD36" s="127" t="str">
        <f>IF(AD35="","",VLOOKUP(AD35,シフト記号表!$C$6:$L$47,10,FALSE))</f>
        <v/>
      </c>
      <c r="AE36" s="128" t="str">
        <f>IF(AE35="","",VLOOKUP(AE35,シフト記号表!$C$6:$L$47,10,FALSE))</f>
        <v/>
      </c>
      <c r="AF36" s="128" t="str">
        <f>IF(AF35="","",VLOOKUP(AF35,シフト記号表!$C$6:$L$47,10,FALSE))</f>
        <v/>
      </c>
      <c r="AG36" s="128" t="str">
        <f>IF(AG35="","",VLOOKUP(AG35,シフト記号表!$C$6:$L$47,10,FALSE))</f>
        <v/>
      </c>
      <c r="AH36" s="128" t="str">
        <f>IF(AH35="","",VLOOKUP(AH35,シフト記号表!$C$6:$L$47,10,FALSE))</f>
        <v/>
      </c>
      <c r="AI36" s="128" t="str">
        <f>IF(AI35="","",VLOOKUP(AI35,シフト記号表!$C$6:$L$47,10,FALSE))</f>
        <v/>
      </c>
      <c r="AJ36" s="129" t="str">
        <f>IF(AJ35="","",VLOOKUP(AJ35,シフト記号表!$C$6:$L$47,10,FALSE))</f>
        <v/>
      </c>
      <c r="AK36" s="127" t="str">
        <f>IF(AK35="","",VLOOKUP(AK35,シフト記号表!$C$6:$L$47,10,FALSE))</f>
        <v/>
      </c>
      <c r="AL36" s="128" t="str">
        <f>IF(AL35="","",VLOOKUP(AL35,シフト記号表!$C$6:$L$47,10,FALSE))</f>
        <v/>
      </c>
      <c r="AM36" s="128" t="str">
        <f>IF(AM35="","",VLOOKUP(AM35,シフト記号表!$C$6:$L$47,10,FALSE))</f>
        <v/>
      </c>
      <c r="AN36" s="128" t="str">
        <f>IF(AN35="","",VLOOKUP(AN35,シフト記号表!$C$6:$L$47,10,FALSE))</f>
        <v/>
      </c>
      <c r="AO36" s="128" t="str">
        <f>IF(AO35="","",VLOOKUP(AO35,シフト記号表!$C$6:$L$47,10,FALSE))</f>
        <v/>
      </c>
      <c r="AP36" s="128" t="str">
        <f>IF(AP35="","",VLOOKUP(AP35,シフト記号表!$C$6:$L$47,10,FALSE))</f>
        <v/>
      </c>
      <c r="AQ36" s="129" t="str">
        <f>IF(AQ35="","",VLOOKUP(AQ35,シフト記号表!$C$6:$L$47,10,FALSE))</f>
        <v/>
      </c>
      <c r="AR36" s="127" t="str">
        <f>IF(AR35="","",VLOOKUP(AR35,シフト記号表!$C$6:$L$47,10,FALSE))</f>
        <v/>
      </c>
      <c r="AS36" s="128" t="str">
        <f>IF(AS35="","",VLOOKUP(AS35,シフト記号表!$C$6:$L$47,10,FALSE))</f>
        <v/>
      </c>
      <c r="AT36" s="128" t="str">
        <f>IF(AT35="","",VLOOKUP(AT35,シフト記号表!$C$6:$L$47,10,FALSE))</f>
        <v/>
      </c>
      <c r="AU36" s="128" t="str">
        <f>IF(AU35="","",VLOOKUP(AU35,シフト記号表!$C$6:$L$47,10,FALSE))</f>
        <v/>
      </c>
      <c r="AV36" s="128" t="str">
        <f>IF(AV35="","",VLOOKUP(AV35,シフト記号表!$C$6:$L$47,10,FALSE))</f>
        <v/>
      </c>
      <c r="AW36" s="128" t="str">
        <f>IF(AW35="","",VLOOKUP(AW35,シフト記号表!$C$6:$L$47,10,FALSE))</f>
        <v/>
      </c>
      <c r="AX36" s="129" t="str">
        <f>IF(AX35="","",VLOOKUP(AX35,シフト記号表!$C$6:$L$47,10,FALSE))</f>
        <v/>
      </c>
      <c r="AY36" s="127" t="str">
        <f>IF(AY35="","",VLOOKUP(AY35,シフト記号表!$C$6:$L$47,10,FALSE))</f>
        <v/>
      </c>
      <c r="AZ36" s="128" t="str">
        <f>IF(AZ35="","",VLOOKUP(AZ35,シフト記号表!$C$6:$L$47,10,FALSE))</f>
        <v/>
      </c>
      <c r="BA36" s="128" t="str">
        <f>IF(BA35="","",VLOOKUP(BA35,シフト記号表!$C$6:$L$47,10,FALSE))</f>
        <v/>
      </c>
      <c r="BB36" s="756">
        <f>IF($BE$3="４週",SUM(W36:AX36),IF($BE$3="暦月",SUM(W36:BA36),""))</f>
        <v>0</v>
      </c>
      <c r="BC36" s="757"/>
      <c r="BD36" s="758">
        <f>IF($BE$3="４週",BB36/4,IF($BE$3="暦月",(BB36/($BE$8/7)),""))</f>
        <v>0</v>
      </c>
      <c r="BE36" s="757"/>
      <c r="BF36" s="753"/>
      <c r="BG36" s="754"/>
      <c r="BH36" s="754"/>
      <c r="BI36" s="754"/>
      <c r="BJ36" s="755"/>
    </row>
    <row r="37" spans="2:62" ht="20.25" customHeight="1" x14ac:dyDescent="0.15">
      <c r="B37" s="759">
        <f>B35+1</f>
        <v>12</v>
      </c>
      <c r="C37" s="761"/>
      <c r="D37" s="762"/>
      <c r="E37" s="122"/>
      <c r="F37" s="123"/>
      <c r="G37" s="122"/>
      <c r="H37" s="123"/>
      <c r="I37" s="765"/>
      <c r="J37" s="766"/>
      <c r="K37" s="769"/>
      <c r="L37" s="770"/>
      <c r="M37" s="770"/>
      <c r="N37" s="762"/>
      <c r="O37" s="773"/>
      <c r="P37" s="774"/>
      <c r="Q37" s="774"/>
      <c r="R37" s="774"/>
      <c r="S37" s="775"/>
      <c r="T37" s="142" t="s">
        <v>617</v>
      </c>
      <c r="U37" s="143"/>
      <c r="V37" s="144"/>
      <c r="W37" s="135"/>
      <c r="X37" s="136"/>
      <c r="Y37" s="136"/>
      <c r="Z37" s="136"/>
      <c r="AA37" s="136"/>
      <c r="AB37" s="136"/>
      <c r="AC37" s="137"/>
      <c r="AD37" s="135"/>
      <c r="AE37" s="136"/>
      <c r="AF37" s="136"/>
      <c r="AG37" s="136"/>
      <c r="AH37" s="136"/>
      <c r="AI37" s="136"/>
      <c r="AJ37" s="137"/>
      <c r="AK37" s="135"/>
      <c r="AL37" s="136"/>
      <c r="AM37" s="136"/>
      <c r="AN37" s="136"/>
      <c r="AO37" s="136"/>
      <c r="AP37" s="136"/>
      <c r="AQ37" s="137"/>
      <c r="AR37" s="135"/>
      <c r="AS37" s="136"/>
      <c r="AT37" s="136"/>
      <c r="AU37" s="136"/>
      <c r="AV37" s="136"/>
      <c r="AW37" s="136"/>
      <c r="AX37" s="137"/>
      <c r="AY37" s="135"/>
      <c r="AZ37" s="136"/>
      <c r="BA37" s="138"/>
      <c r="BB37" s="776"/>
      <c r="BC37" s="777"/>
      <c r="BD37" s="748"/>
      <c r="BE37" s="749"/>
      <c r="BF37" s="750"/>
      <c r="BG37" s="751"/>
      <c r="BH37" s="751"/>
      <c r="BI37" s="751"/>
      <c r="BJ37" s="752"/>
    </row>
    <row r="38" spans="2:62" ht="20.25" customHeight="1" x14ac:dyDescent="0.15">
      <c r="B38" s="760"/>
      <c r="C38" s="778"/>
      <c r="D38" s="779"/>
      <c r="E38" s="122"/>
      <c r="F38" s="123">
        <f>C37</f>
        <v>0</v>
      </c>
      <c r="G38" s="122"/>
      <c r="H38" s="123">
        <f>I37</f>
        <v>0</v>
      </c>
      <c r="I38" s="780"/>
      <c r="J38" s="781"/>
      <c r="K38" s="782"/>
      <c r="L38" s="783"/>
      <c r="M38" s="783"/>
      <c r="N38" s="779"/>
      <c r="O38" s="773"/>
      <c r="P38" s="774"/>
      <c r="Q38" s="774"/>
      <c r="R38" s="774"/>
      <c r="S38" s="775"/>
      <c r="T38" s="139" t="s">
        <v>352</v>
      </c>
      <c r="U38" s="140"/>
      <c r="V38" s="141"/>
      <c r="W38" s="127" t="str">
        <f>IF(W37="","",VLOOKUP(W37,シフト記号表!$C$6:$L$47,10,FALSE))</f>
        <v/>
      </c>
      <c r="X38" s="128" t="str">
        <f>IF(X37="","",VLOOKUP(X37,シフト記号表!$C$6:$L$47,10,FALSE))</f>
        <v/>
      </c>
      <c r="Y38" s="128" t="str">
        <f>IF(Y37="","",VLOOKUP(Y37,シフト記号表!$C$6:$L$47,10,FALSE))</f>
        <v/>
      </c>
      <c r="Z38" s="128" t="str">
        <f>IF(Z37="","",VLOOKUP(Z37,シフト記号表!$C$6:$L$47,10,FALSE))</f>
        <v/>
      </c>
      <c r="AA38" s="128" t="str">
        <f>IF(AA37="","",VLOOKUP(AA37,シフト記号表!$C$6:$L$47,10,FALSE))</f>
        <v/>
      </c>
      <c r="AB38" s="128" t="str">
        <f>IF(AB37="","",VLOOKUP(AB37,シフト記号表!$C$6:$L$47,10,FALSE))</f>
        <v/>
      </c>
      <c r="AC38" s="129" t="str">
        <f>IF(AC37="","",VLOOKUP(AC37,シフト記号表!$C$6:$L$47,10,FALSE))</f>
        <v/>
      </c>
      <c r="AD38" s="127" t="str">
        <f>IF(AD37="","",VLOOKUP(AD37,シフト記号表!$C$6:$L$47,10,FALSE))</f>
        <v/>
      </c>
      <c r="AE38" s="128" t="str">
        <f>IF(AE37="","",VLOOKUP(AE37,シフト記号表!$C$6:$L$47,10,FALSE))</f>
        <v/>
      </c>
      <c r="AF38" s="128" t="str">
        <f>IF(AF37="","",VLOOKUP(AF37,シフト記号表!$C$6:$L$47,10,FALSE))</f>
        <v/>
      </c>
      <c r="AG38" s="128" t="str">
        <f>IF(AG37="","",VLOOKUP(AG37,シフト記号表!$C$6:$L$47,10,FALSE))</f>
        <v/>
      </c>
      <c r="AH38" s="128" t="str">
        <f>IF(AH37="","",VLOOKUP(AH37,シフト記号表!$C$6:$L$47,10,FALSE))</f>
        <v/>
      </c>
      <c r="AI38" s="128" t="str">
        <f>IF(AI37="","",VLOOKUP(AI37,シフト記号表!$C$6:$L$47,10,FALSE))</f>
        <v/>
      </c>
      <c r="AJ38" s="129" t="str">
        <f>IF(AJ37="","",VLOOKUP(AJ37,シフト記号表!$C$6:$L$47,10,FALSE))</f>
        <v/>
      </c>
      <c r="AK38" s="127" t="str">
        <f>IF(AK37="","",VLOOKUP(AK37,シフト記号表!$C$6:$L$47,10,FALSE))</f>
        <v/>
      </c>
      <c r="AL38" s="128" t="str">
        <f>IF(AL37="","",VLOOKUP(AL37,シフト記号表!$C$6:$L$47,10,FALSE))</f>
        <v/>
      </c>
      <c r="AM38" s="128" t="str">
        <f>IF(AM37="","",VLOOKUP(AM37,シフト記号表!$C$6:$L$47,10,FALSE))</f>
        <v/>
      </c>
      <c r="AN38" s="128" t="str">
        <f>IF(AN37="","",VLOOKUP(AN37,シフト記号表!$C$6:$L$47,10,FALSE))</f>
        <v/>
      </c>
      <c r="AO38" s="128" t="str">
        <f>IF(AO37="","",VLOOKUP(AO37,シフト記号表!$C$6:$L$47,10,FALSE))</f>
        <v/>
      </c>
      <c r="AP38" s="128" t="str">
        <f>IF(AP37="","",VLOOKUP(AP37,シフト記号表!$C$6:$L$47,10,FALSE))</f>
        <v/>
      </c>
      <c r="AQ38" s="129" t="str">
        <f>IF(AQ37="","",VLOOKUP(AQ37,シフト記号表!$C$6:$L$47,10,FALSE))</f>
        <v/>
      </c>
      <c r="AR38" s="127" t="str">
        <f>IF(AR37="","",VLOOKUP(AR37,シフト記号表!$C$6:$L$47,10,FALSE))</f>
        <v/>
      </c>
      <c r="AS38" s="128" t="str">
        <f>IF(AS37="","",VLOOKUP(AS37,シフト記号表!$C$6:$L$47,10,FALSE))</f>
        <v/>
      </c>
      <c r="AT38" s="128" t="str">
        <f>IF(AT37="","",VLOOKUP(AT37,シフト記号表!$C$6:$L$47,10,FALSE))</f>
        <v/>
      </c>
      <c r="AU38" s="128" t="str">
        <f>IF(AU37="","",VLOOKUP(AU37,シフト記号表!$C$6:$L$47,10,FALSE))</f>
        <v/>
      </c>
      <c r="AV38" s="128" t="str">
        <f>IF(AV37="","",VLOOKUP(AV37,シフト記号表!$C$6:$L$47,10,FALSE))</f>
        <v/>
      </c>
      <c r="AW38" s="128" t="str">
        <f>IF(AW37="","",VLOOKUP(AW37,シフト記号表!$C$6:$L$47,10,FALSE))</f>
        <v/>
      </c>
      <c r="AX38" s="129" t="str">
        <f>IF(AX37="","",VLOOKUP(AX37,シフト記号表!$C$6:$L$47,10,FALSE))</f>
        <v/>
      </c>
      <c r="AY38" s="127" t="str">
        <f>IF(AY37="","",VLOOKUP(AY37,シフト記号表!$C$6:$L$47,10,FALSE))</f>
        <v/>
      </c>
      <c r="AZ38" s="128" t="str">
        <f>IF(AZ37="","",VLOOKUP(AZ37,シフト記号表!$C$6:$L$47,10,FALSE))</f>
        <v/>
      </c>
      <c r="BA38" s="128" t="str">
        <f>IF(BA37="","",VLOOKUP(BA37,シフト記号表!$C$6:$L$47,10,FALSE))</f>
        <v/>
      </c>
      <c r="BB38" s="756">
        <f>IF($BE$3="４週",SUM(W38:AX38),IF($BE$3="暦月",SUM(W38:BA38),""))</f>
        <v>0</v>
      </c>
      <c r="BC38" s="757"/>
      <c r="BD38" s="758">
        <f>IF($BE$3="４週",BB38/4,IF($BE$3="暦月",(BB38/($BE$8/7)),""))</f>
        <v>0</v>
      </c>
      <c r="BE38" s="757"/>
      <c r="BF38" s="753"/>
      <c r="BG38" s="754"/>
      <c r="BH38" s="754"/>
      <c r="BI38" s="754"/>
      <c r="BJ38" s="755"/>
    </row>
    <row r="39" spans="2:62" ht="20.25" customHeight="1" x14ac:dyDescent="0.15">
      <c r="B39" s="759">
        <f>B37+1</f>
        <v>13</v>
      </c>
      <c r="C39" s="761"/>
      <c r="D39" s="762"/>
      <c r="E39" s="122"/>
      <c r="F39" s="123"/>
      <c r="G39" s="122"/>
      <c r="H39" s="123"/>
      <c r="I39" s="765"/>
      <c r="J39" s="766"/>
      <c r="K39" s="769"/>
      <c r="L39" s="770"/>
      <c r="M39" s="770"/>
      <c r="N39" s="762"/>
      <c r="O39" s="773"/>
      <c r="P39" s="774"/>
      <c r="Q39" s="774"/>
      <c r="R39" s="774"/>
      <c r="S39" s="775"/>
      <c r="T39" s="142" t="s">
        <v>617</v>
      </c>
      <c r="U39" s="143"/>
      <c r="V39" s="144"/>
      <c r="W39" s="135"/>
      <c r="X39" s="136"/>
      <c r="Y39" s="136"/>
      <c r="Z39" s="136"/>
      <c r="AA39" s="136"/>
      <c r="AB39" s="136"/>
      <c r="AC39" s="137"/>
      <c r="AD39" s="135"/>
      <c r="AE39" s="136"/>
      <c r="AF39" s="136"/>
      <c r="AG39" s="136"/>
      <c r="AH39" s="136"/>
      <c r="AI39" s="136"/>
      <c r="AJ39" s="137"/>
      <c r="AK39" s="135"/>
      <c r="AL39" s="136"/>
      <c r="AM39" s="136"/>
      <c r="AN39" s="136"/>
      <c r="AO39" s="136"/>
      <c r="AP39" s="136"/>
      <c r="AQ39" s="137"/>
      <c r="AR39" s="135"/>
      <c r="AS39" s="136"/>
      <c r="AT39" s="136"/>
      <c r="AU39" s="136"/>
      <c r="AV39" s="136"/>
      <c r="AW39" s="136"/>
      <c r="AX39" s="137"/>
      <c r="AY39" s="135"/>
      <c r="AZ39" s="136"/>
      <c r="BA39" s="138"/>
      <c r="BB39" s="776"/>
      <c r="BC39" s="777"/>
      <c r="BD39" s="748"/>
      <c r="BE39" s="749"/>
      <c r="BF39" s="750"/>
      <c r="BG39" s="751"/>
      <c r="BH39" s="751"/>
      <c r="BI39" s="751"/>
      <c r="BJ39" s="752"/>
    </row>
    <row r="40" spans="2:62" ht="20.25" customHeight="1" x14ac:dyDescent="0.15">
      <c r="B40" s="760"/>
      <c r="C40" s="778"/>
      <c r="D40" s="779"/>
      <c r="E40" s="122"/>
      <c r="F40" s="123">
        <f>C39</f>
        <v>0</v>
      </c>
      <c r="G40" s="122"/>
      <c r="H40" s="123">
        <f>I39</f>
        <v>0</v>
      </c>
      <c r="I40" s="780"/>
      <c r="J40" s="781"/>
      <c r="K40" s="782"/>
      <c r="L40" s="783"/>
      <c r="M40" s="783"/>
      <c r="N40" s="779"/>
      <c r="O40" s="773"/>
      <c r="P40" s="774"/>
      <c r="Q40" s="774"/>
      <c r="R40" s="774"/>
      <c r="S40" s="775"/>
      <c r="T40" s="139" t="s">
        <v>352</v>
      </c>
      <c r="U40" s="140"/>
      <c r="V40" s="141"/>
      <c r="W40" s="127" t="str">
        <f>IF(W39="","",VLOOKUP(W39,シフト記号表!$C$6:$L$47,10,FALSE))</f>
        <v/>
      </c>
      <c r="X40" s="128" t="str">
        <f>IF(X39="","",VLOOKUP(X39,シフト記号表!$C$6:$L$47,10,FALSE))</f>
        <v/>
      </c>
      <c r="Y40" s="128" t="str">
        <f>IF(Y39="","",VLOOKUP(Y39,シフト記号表!$C$6:$L$47,10,FALSE))</f>
        <v/>
      </c>
      <c r="Z40" s="128" t="str">
        <f>IF(Z39="","",VLOOKUP(Z39,シフト記号表!$C$6:$L$47,10,FALSE))</f>
        <v/>
      </c>
      <c r="AA40" s="128" t="str">
        <f>IF(AA39="","",VLOOKUP(AA39,シフト記号表!$C$6:$L$47,10,FALSE))</f>
        <v/>
      </c>
      <c r="AB40" s="128" t="str">
        <f>IF(AB39="","",VLOOKUP(AB39,シフト記号表!$C$6:$L$47,10,FALSE))</f>
        <v/>
      </c>
      <c r="AC40" s="129" t="str">
        <f>IF(AC39="","",VLOOKUP(AC39,シフト記号表!$C$6:$L$47,10,FALSE))</f>
        <v/>
      </c>
      <c r="AD40" s="127" t="str">
        <f>IF(AD39="","",VLOOKUP(AD39,シフト記号表!$C$6:$L$47,10,FALSE))</f>
        <v/>
      </c>
      <c r="AE40" s="128" t="str">
        <f>IF(AE39="","",VLOOKUP(AE39,シフト記号表!$C$6:$L$47,10,FALSE))</f>
        <v/>
      </c>
      <c r="AF40" s="128" t="str">
        <f>IF(AF39="","",VLOOKUP(AF39,シフト記号表!$C$6:$L$47,10,FALSE))</f>
        <v/>
      </c>
      <c r="AG40" s="128" t="str">
        <f>IF(AG39="","",VLOOKUP(AG39,シフト記号表!$C$6:$L$47,10,FALSE))</f>
        <v/>
      </c>
      <c r="AH40" s="128" t="str">
        <f>IF(AH39="","",VLOOKUP(AH39,シフト記号表!$C$6:$L$47,10,FALSE))</f>
        <v/>
      </c>
      <c r="AI40" s="128" t="str">
        <f>IF(AI39="","",VLOOKUP(AI39,シフト記号表!$C$6:$L$47,10,FALSE))</f>
        <v/>
      </c>
      <c r="AJ40" s="129" t="str">
        <f>IF(AJ39="","",VLOOKUP(AJ39,シフト記号表!$C$6:$L$47,10,FALSE))</f>
        <v/>
      </c>
      <c r="AK40" s="127" t="str">
        <f>IF(AK39="","",VLOOKUP(AK39,シフト記号表!$C$6:$L$47,10,FALSE))</f>
        <v/>
      </c>
      <c r="AL40" s="128" t="str">
        <f>IF(AL39="","",VLOOKUP(AL39,シフト記号表!$C$6:$L$47,10,FALSE))</f>
        <v/>
      </c>
      <c r="AM40" s="128" t="str">
        <f>IF(AM39="","",VLOOKUP(AM39,シフト記号表!$C$6:$L$47,10,FALSE))</f>
        <v/>
      </c>
      <c r="AN40" s="128" t="str">
        <f>IF(AN39="","",VLOOKUP(AN39,シフト記号表!$C$6:$L$47,10,FALSE))</f>
        <v/>
      </c>
      <c r="AO40" s="128" t="str">
        <f>IF(AO39="","",VLOOKUP(AO39,シフト記号表!$C$6:$L$47,10,FALSE))</f>
        <v/>
      </c>
      <c r="AP40" s="128" t="str">
        <f>IF(AP39="","",VLOOKUP(AP39,シフト記号表!$C$6:$L$47,10,FALSE))</f>
        <v/>
      </c>
      <c r="AQ40" s="129" t="str">
        <f>IF(AQ39="","",VLOOKUP(AQ39,シフト記号表!$C$6:$L$47,10,FALSE))</f>
        <v/>
      </c>
      <c r="AR40" s="127" t="str">
        <f>IF(AR39="","",VLOOKUP(AR39,シフト記号表!$C$6:$L$47,10,FALSE))</f>
        <v/>
      </c>
      <c r="AS40" s="128" t="str">
        <f>IF(AS39="","",VLOOKUP(AS39,シフト記号表!$C$6:$L$47,10,FALSE))</f>
        <v/>
      </c>
      <c r="AT40" s="128" t="str">
        <f>IF(AT39="","",VLOOKUP(AT39,シフト記号表!$C$6:$L$47,10,FALSE))</f>
        <v/>
      </c>
      <c r="AU40" s="128" t="str">
        <f>IF(AU39="","",VLOOKUP(AU39,シフト記号表!$C$6:$L$47,10,FALSE))</f>
        <v/>
      </c>
      <c r="AV40" s="128" t="str">
        <f>IF(AV39="","",VLOOKUP(AV39,シフト記号表!$C$6:$L$47,10,FALSE))</f>
        <v/>
      </c>
      <c r="AW40" s="128" t="str">
        <f>IF(AW39="","",VLOOKUP(AW39,シフト記号表!$C$6:$L$47,10,FALSE))</f>
        <v/>
      </c>
      <c r="AX40" s="129" t="str">
        <f>IF(AX39="","",VLOOKUP(AX39,シフト記号表!$C$6:$L$47,10,FALSE))</f>
        <v/>
      </c>
      <c r="AY40" s="127" t="str">
        <f>IF(AY39="","",VLOOKUP(AY39,シフト記号表!$C$6:$L$47,10,FALSE))</f>
        <v/>
      </c>
      <c r="AZ40" s="128" t="str">
        <f>IF(AZ39="","",VLOOKUP(AZ39,シフト記号表!$C$6:$L$47,10,FALSE))</f>
        <v/>
      </c>
      <c r="BA40" s="128" t="str">
        <f>IF(BA39="","",VLOOKUP(BA39,シフト記号表!$C$6:$L$47,10,FALSE))</f>
        <v/>
      </c>
      <c r="BB40" s="756">
        <f>IF($BE$3="４週",SUM(W40:AX40),IF($BE$3="暦月",SUM(W40:BA40),""))</f>
        <v>0</v>
      </c>
      <c r="BC40" s="757"/>
      <c r="BD40" s="758">
        <f>IF($BE$3="４週",BB40/4,IF($BE$3="暦月",(BB40/($BE$8/7)),""))</f>
        <v>0</v>
      </c>
      <c r="BE40" s="757"/>
      <c r="BF40" s="753"/>
      <c r="BG40" s="754"/>
      <c r="BH40" s="754"/>
      <c r="BI40" s="754"/>
      <c r="BJ40" s="755"/>
    </row>
    <row r="41" spans="2:62" ht="20.25" customHeight="1" x14ac:dyDescent="0.15">
      <c r="B41" s="759">
        <f>B39+1</f>
        <v>14</v>
      </c>
      <c r="C41" s="761"/>
      <c r="D41" s="762"/>
      <c r="E41" s="122"/>
      <c r="F41" s="123"/>
      <c r="G41" s="122"/>
      <c r="H41" s="123"/>
      <c r="I41" s="765"/>
      <c r="J41" s="766"/>
      <c r="K41" s="769"/>
      <c r="L41" s="770"/>
      <c r="M41" s="770"/>
      <c r="N41" s="762"/>
      <c r="O41" s="773"/>
      <c r="P41" s="774"/>
      <c r="Q41" s="774"/>
      <c r="R41" s="774"/>
      <c r="S41" s="775"/>
      <c r="T41" s="142" t="s">
        <v>617</v>
      </c>
      <c r="U41" s="143"/>
      <c r="V41" s="144"/>
      <c r="W41" s="135"/>
      <c r="X41" s="136"/>
      <c r="Y41" s="136"/>
      <c r="Z41" s="136"/>
      <c r="AA41" s="136"/>
      <c r="AB41" s="136"/>
      <c r="AC41" s="137"/>
      <c r="AD41" s="135"/>
      <c r="AE41" s="136"/>
      <c r="AF41" s="136"/>
      <c r="AG41" s="136"/>
      <c r="AH41" s="136"/>
      <c r="AI41" s="136"/>
      <c r="AJ41" s="137"/>
      <c r="AK41" s="135"/>
      <c r="AL41" s="136"/>
      <c r="AM41" s="136"/>
      <c r="AN41" s="136"/>
      <c r="AO41" s="136"/>
      <c r="AP41" s="136"/>
      <c r="AQ41" s="137"/>
      <c r="AR41" s="135"/>
      <c r="AS41" s="136"/>
      <c r="AT41" s="136"/>
      <c r="AU41" s="136"/>
      <c r="AV41" s="136"/>
      <c r="AW41" s="136"/>
      <c r="AX41" s="137"/>
      <c r="AY41" s="135"/>
      <c r="AZ41" s="136"/>
      <c r="BA41" s="138"/>
      <c r="BB41" s="776"/>
      <c r="BC41" s="777"/>
      <c r="BD41" s="748"/>
      <c r="BE41" s="749"/>
      <c r="BF41" s="750"/>
      <c r="BG41" s="751"/>
      <c r="BH41" s="751"/>
      <c r="BI41" s="751"/>
      <c r="BJ41" s="752"/>
    </row>
    <row r="42" spans="2:62" ht="20.25" customHeight="1" x14ac:dyDescent="0.15">
      <c r="B42" s="760"/>
      <c r="C42" s="778"/>
      <c r="D42" s="779"/>
      <c r="E42" s="122"/>
      <c r="F42" s="123">
        <f>C41</f>
        <v>0</v>
      </c>
      <c r="G42" s="122"/>
      <c r="H42" s="123">
        <f>I41</f>
        <v>0</v>
      </c>
      <c r="I42" s="780"/>
      <c r="J42" s="781"/>
      <c r="K42" s="782"/>
      <c r="L42" s="783"/>
      <c r="M42" s="783"/>
      <c r="N42" s="779"/>
      <c r="O42" s="773"/>
      <c r="P42" s="774"/>
      <c r="Q42" s="774"/>
      <c r="R42" s="774"/>
      <c r="S42" s="775"/>
      <c r="T42" s="139" t="s">
        <v>352</v>
      </c>
      <c r="U42" s="140"/>
      <c r="V42" s="141"/>
      <c r="W42" s="127" t="str">
        <f>IF(W41="","",VLOOKUP(W41,シフト記号表!$C$6:$L$47,10,FALSE))</f>
        <v/>
      </c>
      <c r="X42" s="128" t="str">
        <f>IF(X41="","",VLOOKUP(X41,シフト記号表!$C$6:$L$47,10,FALSE))</f>
        <v/>
      </c>
      <c r="Y42" s="128" t="str">
        <f>IF(Y41="","",VLOOKUP(Y41,シフト記号表!$C$6:$L$47,10,FALSE))</f>
        <v/>
      </c>
      <c r="Z42" s="128" t="str">
        <f>IF(Z41="","",VLOOKUP(Z41,シフト記号表!$C$6:$L$47,10,FALSE))</f>
        <v/>
      </c>
      <c r="AA42" s="128" t="str">
        <f>IF(AA41="","",VLOOKUP(AA41,シフト記号表!$C$6:$L$47,10,FALSE))</f>
        <v/>
      </c>
      <c r="AB42" s="128" t="str">
        <f>IF(AB41="","",VLOOKUP(AB41,シフト記号表!$C$6:$L$47,10,FALSE))</f>
        <v/>
      </c>
      <c r="AC42" s="129" t="str">
        <f>IF(AC41="","",VLOOKUP(AC41,シフト記号表!$C$6:$L$47,10,FALSE))</f>
        <v/>
      </c>
      <c r="AD42" s="127" t="str">
        <f>IF(AD41="","",VLOOKUP(AD41,シフト記号表!$C$6:$L$47,10,FALSE))</f>
        <v/>
      </c>
      <c r="AE42" s="128" t="str">
        <f>IF(AE41="","",VLOOKUP(AE41,シフト記号表!$C$6:$L$47,10,FALSE))</f>
        <v/>
      </c>
      <c r="AF42" s="128" t="str">
        <f>IF(AF41="","",VLOOKUP(AF41,シフト記号表!$C$6:$L$47,10,FALSE))</f>
        <v/>
      </c>
      <c r="AG42" s="128" t="str">
        <f>IF(AG41="","",VLOOKUP(AG41,シフト記号表!$C$6:$L$47,10,FALSE))</f>
        <v/>
      </c>
      <c r="AH42" s="128" t="str">
        <f>IF(AH41="","",VLOOKUP(AH41,シフト記号表!$C$6:$L$47,10,FALSE))</f>
        <v/>
      </c>
      <c r="AI42" s="128" t="str">
        <f>IF(AI41="","",VLOOKUP(AI41,シフト記号表!$C$6:$L$47,10,FALSE))</f>
        <v/>
      </c>
      <c r="AJ42" s="129" t="str">
        <f>IF(AJ41="","",VLOOKUP(AJ41,シフト記号表!$C$6:$L$47,10,FALSE))</f>
        <v/>
      </c>
      <c r="AK42" s="127" t="str">
        <f>IF(AK41="","",VLOOKUP(AK41,シフト記号表!$C$6:$L$47,10,FALSE))</f>
        <v/>
      </c>
      <c r="AL42" s="128" t="str">
        <f>IF(AL41="","",VLOOKUP(AL41,シフト記号表!$C$6:$L$47,10,FALSE))</f>
        <v/>
      </c>
      <c r="AM42" s="128" t="str">
        <f>IF(AM41="","",VLOOKUP(AM41,シフト記号表!$C$6:$L$47,10,FALSE))</f>
        <v/>
      </c>
      <c r="AN42" s="128" t="str">
        <f>IF(AN41="","",VLOOKUP(AN41,シフト記号表!$C$6:$L$47,10,FALSE))</f>
        <v/>
      </c>
      <c r="AO42" s="128" t="str">
        <f>IF(AO41="","",VLOOKUP(AO41,シフト記号表!$C$6:$L$47,10,FALSE))</f>
        <v/>
      </c>
      <c r="AP42" s="128" t="str">
        <f>IF(AP41="","",VLOOKUP(AP41,シフト記号表!$C$6:$L$47,10,FALSE))</f>
        <v/>
      </c>
      <c r="AQ42" s="129" t="str">
        <f>IF(AQ41="","",VLOOKUP(AQ41,シフト記号表!$C$6:$L$47,10,FALSE))</f>
        <v/>
      </c>
      <c r="AR42" s="127" t="str">
        <f>IF(AR41="","",VLOOKUP(AR41,シフト記号表!$C$6:$L$47,10,FALSE))</f>
        <v/>
      </c>
      <c r="AS42" s="128" t="str">
        <f>IF(AS41="","",VLOOKUP(AS41,シフト記号表!$C$6:$L$47,10,FALSE))</f>
        <v/>
      </c>
      <c r="AT42" s="128" t="str">
        <f>IF(AT41="","",VLOOKUP(AT41,シフト記号表!$C$6:$L$47,10,FALSE))</f>
        <v/>
      </c>
      <c r="AU42" s="128" t="str">
        <f>IF(AU41="","",VLOOKUP(AU41,シフト記号表!$C$6:$L$47,10,FALSE))</f>
        <v/>
      </c>
      <c r="AV42" s="128" t="str">
        <f>IF(AV41="","",VLOOKUP(AV41,シフト記号表!$C$6:$L$47,10,FALSE))</f>
        <v/>
      </c>
      <c r="AW42" s="128" t="str">
        <f>IF(AW41="","",VLOOKUP(AW41,シフト記号表!$C$6:$L$47,10,FALSE))</f>
        <v/>
      </c>
      <c r="AX42" s="129" t="str">
        <f>IF(AX41="","",VLOOKUP(AX41,シフト記号表!$C$6:$L$47,10,FALSE))</f>
        <v/>
      </c>
      <c r="AY42" s="127" t="str">
        <f>IF(AY41="","",VLOOKUP(AY41,シフト記号表!$C$6:$L$47,10,FALSE))</f>
        <v/>
      </c>
      <c r="AZ42" s="128" t="str">
        <f>IF(AZ41="","",VLOOKUP(AZ41,シフト記号表!$C$6:$L$47,10,FALSE))</f>
        <v/>
      </c>
      <c r="BA42" s="128" t="str">
        <f>IF(BA41="","",VLOOKUP(BA41,シフト記号表!$C$6:$L$47,10,FALSE))</f>
        <v/>
      </c>
      <c r="BB42" s="756">
        <f>IF($BE$3="４週",SUM(W42:AX42),IF($BE$3="暦月",SUM(W42:BA42),""))</f>
        <v>0</v>
      </c>
      <c r="BC42" s="757"/>
      <c r="BD42" s="758">
        <f>IF($BE$3="４週",BB42/4,IF($BE$3="暦月",(BB42/($BE$8/7)),""))</f>
        <v>0</v>
      </c>
      <c r="BE42" s="757"/>
      <c r="BF42" s="753"/>
      <c r="BG42" s="754"/>
      <c r="BH42" s="754"/>
      <c r="BI42" s="754"/>
      <c r="BJ42" s="755"/>
    </row>
    <row r="43" spans="2:62" ht="20.25" customHeight="1" x14ac:dyDescent="0.15">
      <c r="B43" s="759">
        <f>B41+1</f>
        <v>15</v>
      </c>
      <c r="C43" s="761"/>
      <c r="D43" s="762"/>
      <c r="E43" s="122"/>
      <c r="F43" s="123"/>
      <c r="G43" s="122"/>
      <c r="H43" s="123"/>
      <c r="I43" s="765"/>
      <c r="J43" s="766"/>
      <c r="K43" s="769"/>
      <c r="L43" s="770"/>
      <c r="M43" s="770"/>
      <c r="N43" s="762"/>
      <c r="O43" s="773"/>
      <c r="P43" s="774"/>
      <c r="Q43" s="774"/>
      <c r="R43" s="774"/>
      <c r="S43" s="775"/>
      <c r="T43" s="142" t="s">
        <v>617</v>
      </c>
      <c r="U43" s="143"/>
      <c r="V43" s="144"/>
      <c r="W43" s="135"/>
      <c r="X43" s="136"/>
      <c r="Y43" s="136"/>
      <c r="Z43" s="136"/>
      <c r="AA43" s="136"/>
      <c r="AB43" s="136"/>
      <c r="AC43" s="137"/>
      <c r="AD43" s="135"/>
      <c r="AE43" s="136"/>
      <c r="AF43" s="136"/>
      <c r="AG43" s="136"/>
      <c r="AH43" s="136"/>
      <c r="AI43" s="136"/>
      <c r="AJ43" s="137"/>
      <c r="AK43" s="135"/>
      <c r="AL43" s="136"/>
      <c r="AM43" s="136"/>
      <c r="AN43" s="136"/>
      <c r="AO43" s="136"/>
      <c r="AP43" s="136"/>
      <c r="AQ43" s="137"/>
      <c r="AR43" s="135"/>
      <c r="AS43" s="136"/>
      <c r="AT43" s="136"/>
      <c r="AU43" s="136"/>
      <c r="AV43" s="136"/>
      <c r="AW43" s="136"/>
      <c r="AX43" s="137"/>
      <c r="AY43" s="135"/>
      <c r="AZ43" s="136"/>
      <c r="BA43" s="138"/>
      <c r="BB43" s="776"/>
      <c r="BC43" s="777"/>
      <c r="BD43" s="748"/>
      <c r="BE43" s="749"/>
      <c r="BF43" s="750"/>
      <c r="BG43" s="751"/>
      <c r="BH43" s="751"/>
      <c r="BI43" s="751"/>
      <c r="BJ43" s="752"/>
    </row>
    <row r="44" spans="2:62" ht="20.25" customHeight="1" x14ac:dyDescent="0.15">
      <c r="B44" s="760"/>
      <c r="C44" s="778"/>
      <c r="D44" s="779"/>
      <c r="E44" s="122"/>
      <c r="F44" s="123">
        <f>C43</f>
        <v>0</v>
      </c>
      <c r="G44" s="122"/>
      <c r="H44" s="123">
        <f>I43</f>
        <v>0</v>
      </c>
      <c r="I44" s="780"/>
      <c r="J44" s="781"/>
      <c r="K44" s="782"/>
      <c r="L44" s="783"/>
      <c r="M44" s="783"/>
      <c r="N44" s="779"/>
      <c r="O44" s="773"/>
      <c r="P44" s="774"/>
      <c r="Q44" s="774"/>
      <c r="R44" s="774"/>
      <c r="S44" s="775"/>
      <c r="T44" s="139" t="s">
        <v>352</v>
      </c>
      <c r="U44" s="140"/>
      <c r="V44" s="141"/>
      <c r="W44" s="127" t="str">
        <f>IF(W43="","",VLOOKUP(W43,シフト記号表!$C$6:$L$47,10,FALSE))</f>
        <v/>
      </c>
      <c r="X44" s="128" t="str">
        <f>IF(X43="","",VLOOKUP(X43,シフト記号表!$C$6:$L$47,10,FALSE))</f>
        <v/>
      </c>
      <c r="Y44" s="128" t="str">
        <f>IF(Y43="","",VLOOKUP(Y43,シフト記号表!$C$6:$L$47,10,FALSE))</f>
        <v/>
      </c>
      <c r="Z44" s="128" t="str">
        <f>IF(Z43="","",VLOOKUP(Z43,シフト記号表!$C$6:$L$47,10,FALSE))</f>
        <v/>
      </c>
      <c r="AA44" s="128" t="str">
        <f>IF(AA43="","",VLOOKUP(AA43,シフト記号表!$C$6:$L$47,10,FALSE))</f>
        <v/>
      </c>
      <c r="AB44" s="128" t="str">
        <f>IF(AB43="","",VLOOKUP(AB43,シフト記号表!$C$6:$L$47,10,FALSE))</f>
        <v/>
      </c>
      <c r="AC44" s="129" t="str">
        <f>IF(AC43="","",VLOOKUP(AC43,シフト記号表!$C$6:$L$47,10,FALSE))</f>
        <v/>
      </c>
      <c r="AD44" s="127" t="str">
        <f>IF(AD43="","",VLOOKUP(AD43,シフト記号表!$C$6:$L$47,10,FALSE))</f>
        <v/>
      </c>
      <c r="AE44" s="128" t="str">
        <f>IF(AE43="","",VLOOKUP(AE43,シフト記号表!$C$6:$L$47,10,FALSE))</f>
        <v/>
      </c>
      <c r="AF44" s="128" t="str">
        <f>IF(AF43="","",VLOOKUP(AF43,シフト記号表!$C$6:$L$47,10,FALSE))</f>
        <v/>
      </c>
      <c r="AG44" s="128" t="str">
        <f>IF(AG43="","",VLOOKUP(AG43,シフト記号表!$C$6:$L$47,10,FALSE))</f>
        <v/>
      </c>
      <c r="AH44" s="128" t="str">
        <f>IF(AH43="","",VLOOKUP(AH43,シフト記号表!$C$6:$L$47,10,FALSE))</f>
        <v/>
      </c>
      <c r="AI44" s="128" t="str">
        <f>IF(AI43="","",VLOOKUP(AI43,シフト記号表!$C$6:$L$47,10,FALSE))</f>
        <v/>
      </c>
      <c r="AJ44" s="129" t="str">
        <f>IF(AJ43="","",VLOOKUP(AJ43,シフト記号表!$C$6:$L$47,10,FALSE))</f>
        <v/>
      </c>
      <c r="AK44" s="127" t="str">
        <f>IF(AK43="","",VLOOKUP(AK43,シフト記号表!$C$6:$L$47,10,FALSE))</f>
        <v/>
      </c>
      <c r="AL44" s="128" t="str">
        <f>IF(AL43="","",VLOOKUP(AL43,シフト記号表!$C$6:$L$47,10,FALSE))</f>
        <v/>
      </c>
      <c r="AM44" s="128" t="str">
        <f>IF(AM43="","",VLOOKUP(AM43,シフト記号表!$C$6:$L$47,10,FALSE))</f>
        <v/>
      </c>
      <c r="AN44" s="128" t="str">
        <f>IF(AN43="","",VLOOKUP(AN43,シフト記号表!$C$6:$L$47,10,FALSE))</f>
        <v/>
      </c>
      <c r="AO44" s="128" t="str">
        <f>IF(AO43="","",VLOOKUP(AO43,シフト記号表!$C$6:$L$47,10,FALSE))</f>
        <v/>
      </c>
      <c r="AP44" s="128" t="str">
        <f>IF(AP43="","",VLOOKUP(AP43,シフト記号表!$C$6:$L$47,10,FALSE))</f>
        <v/>
      </c>
      <c r="AQ44" s="129" t="str">
        <f>IF(AQ43="","",VLOOKUP(AQ43,シフト記号表!$C$6:$L$47,10,FALSE))</f>
        <v/>
      </c>
      <c r="AR44" s="127" t="str">
        <f>IF(AR43="","",VLOOKUP(AR43,シフト記号表!$C$6:$L$47,10,FALSE))</f>
        <v/>
      </c>
      <c r="AS44" s="128" t="str">
        <f>IF(AS43="","",VLOOKUP(AS43,シフト記号表!$C$6:$L$47,10,FALSE))</f>
        <v/>
      </c>
      <c r="AT44" s="128" t="str">
        <f>IF(AT43="","",VLOOKUP(AT43,シフト記号表!$C$6:$L$47,10,FALSE))</f>
        <v/>
      </c>
      <c r="AU44" s="128" t="str">
        <f>IF(AU43="","",VLOOKUP(AU43,シフト記号表!$C$6:$L$47,10,FALSE))</f>
        <v/>
      </c>
      <c r="AV44" s="128" t="str">
        <f>IF(AV43="","",VLOOKUP(AV43,シフト記号表!$C$6:$L$47,10,FALSE))</f>
        <v/>
      </c>
      <c r="AW44" s="128" t="str">
        <f>IF(AW43="","",VLOOKUP(AW43,シフト記号表!$C$6:$L$47,10,FALSE))</f>
        <v/>
      </c>
      <c r="AX44" s="129" t="str">
        <f>IF(AX43="","",VLOOKUP(AX43,シフト記号表!$C$6:$L$47,10,FALSE))</f>
        <v/>
      </c>
      <c r="AY44" s="127" t="str">
        <f>IF(AY43="","",VLOOKUP(AY43,シフト記号表!$C$6:$L$47,10,FALSE))</f>
        <v/>
      </c>
      <c r="AZ44" s="128" t="str">
        <f>IF(AZ43="","",VLOOKUP(AZ43,シフト記号表!$C$6:$L$47,10,FALSE))</f>
        <v/>
      </c>
      <c r="BA44" s="128" t="str">
        <f>IF(BA43="","",VLOOKUP(BA43,シフト記号表!$C$6:$L$47,10,FALSE))</f>
        <v/>
      </c>
      <c r="BB44" s="756">
        <f>IF($BE$3="４週",SUM(W44:AX44),IF($BE$3="暦月",SUM(W44:BA44),""))</f>
        <v>0</v>
      </c>
      <c r="BC44" s="757"/>
      <c r="BD44" s="758">
        <f>IF($BE$3="４週",BB44/4,IF($BE$3="暦月",(BB44/($BE$8/7)),""))</f>
        <v>0</v>
      </c>
      <c r="BE44" s="757"/>
      <c r="BF44" s="753"/>
      <c r="BG44" s="754"/>
      <c r="BH44" s="754"/>
      <c r="BI44" s="754"/>
      <c r="BJ44" s="755"/>
    </row>
    <row r="45" spans="2:62" ht="20.25" customHeight="1" x14ac:dyDescent="0.15">
      <c r="B45" s="759">
        <f>B43+1</f>
        <v>16</v>
      </c>
      <c r="C45" s="761"/>
      <c r="D45" s="762"/>
      <c r="E45" s="122"/>
      <c r="F45" s="123"/>
      <c r="G45" s="122"/>
      <c r="H45" s="123"/>
      <c r="I45" s="765"/>
      <c r="J45" s="766"/>
      <c r="K45" s="769"/>
      <c r="L45" s="770"/>
      <c r="M45" s="770"/>
      <c r="N45" s="762"/>
      <c r="O45" s="773"/>
      <c r="P45" s="774"/>
      <c r="Q45" s="774"/>
      <c r="R45" s="774"/>
      <c r="S45" s="775"/>
      <c r="T45" s="142" t="s">
        <v>617</v>
      </c>
      <c r="U45" s="143"/>
      <c r="V45" s="144"/>
      <c r="W45" s="135"/>
      <c r="X45" s="136"/>
      <c r="Y45" s="136"/>
      <c r="Z45" s="136"/>
      <c r="AA45" s="136"/>
      <c r="AB45" s="136"/>
      <c r="AC45" s="137"/>
      <c r="AD45" s="135"/>
      <c r="AE45" s="136"/>
      <c r="AF45" s="136"/>
      <c r="AG45" s="136"/>
      <c r="AH45" s="136"/>
      <c r="AI45" s="136"/>
      <c r="AJ45" s="137"/>
      <c r="AK45" s="135"/>
      <c r="AL45" s="136"/>
      <c r="AM45" s="136"/>
      <c r="AN45" s="136"/>
      <c r="AO45" s="136"/>
      <c r="AP45" s="136"/>
      <c r="AQ45" s="137"/>
      <c r="AR45" s="135"/>
      <c r="AS45" s="136"/>
      <c r="AT45" s="136"/>
      <c r="AU45" s="136"/>
      <c r="AV45" s="136"/>
      <c r="AW45" s="136"/>
      <c r="AX45" s="137"/>
      <c r="AY45" s="135"/>
      <c r="AZ45" s="136"/>
      <c r="BA45" s="138"/>
      <c r="BB45" s="776"/>
      <c r="BC45" s="777"/>
      <c r="BD45" s="748"/>
      <c r="BE45" s="749"/>
      <c r="BF45" s="750"/>
      <c r="BG45" s="751"/>
      <c r="BH45" s="751"/>
      <c r="BI45" s="751"/>
      <c r="BJ45" s="752"/>
    </row>
    <row r="46" spans="2:62" ht="20.25" customHeight="1" x14ac:dyDescent="0.15">
      <c r="B46" s="760"/>
      <c r="C46" s="778"/>
      <c r="D46" s="779"/>
      <c r="E46" s="122"/>
      <c r="F46" s="123">
        <f>C45</f>
        <v>0</v>
      </c>
      <c r="G46" s="122"/>
      <c r="H46" s="123">
        <f>I45</f>
        <v>0</v>
      </c>
      <c r="I46" s="780"/>
      <c r="J46" s="781"/>
      <c r="K46" s="782"/>
      <c r="L46" s="783"/>
      <c r="M46" s="783"/>
      <c r="N46" s="779"/>
      <c r="O46" s="773"/>
      <c r="P46" s="774"/>
      <c r="Q46" s="774"/>
      <c r="R46" s="774"/>
      <c r="S46" s="775"/>
      <c r="T46" s="139" t="s">
        <v>352</v>
      </c>
      <c r="U46" s="140"/>
      <c r="V46" s="141"/>
      <c r="W46" s="127" t="str">
        <f>IF(W45="","",VLOOKUP(W45,シフト記号表!$C$6:$L$47,10,FALSE))</f>
        <v/>
      </c>
      <c r="X46" s="128" t="str">
        <f>IF(X45="","",VLOOKUP(X45,シフト記号表!$C$6:$L$47,10,FALSE))</f>
        <v/>
      </c>
      <c r="Y46" s="128" t="str">
        <f>IF(Y45="","",VLOOKUP(Y45,シフト記号表!$C$6:$L$47,10,FALSE))</f>
        <v/>
      </c>
      <c r="Z46" s="128" t="str">
        <f>IF(Z45="","",VLOOKUP(Z45,シフト記号表!$C$6:$L$47,10,FALSE))</f>
        <v/>
      </c>
      <c r="AA46" s="128" t="str">
        <f>IF(AA45="","",VLOOKUP(AA45,シフト記号表!$C$6:$L$47,10,FALSE))</f>
        <v/>
      </c>
      <c r="AB46" s="128" t="str">
        <f>IF(AB45="","",VLOOKUP(AB45,シフト記号表!$C$6:$L$47,10,FALSE))</f>
        <v/>
      </c>
      <c r="AC46" s="129" t="str">
        <f>IF(AC45="","",VLOOKUP(AC45,シフト記号表!$C$6:$L$47,10,FALSE))</f>
        <v/>
      </c>
      <c r="AD46" s="127" t="str">
        <f>IF(AD45="","",VLOOKUP(AD45,シフト記号表!$C$6:$L$47,10,FALSE))</f>
        <v/>
      </c>
      <c r="AE46" s="128" t="str">
        <f>IF(AE45="","",VLOOKUP(AE45,シフト記号表!$C$6:$L$47,10,FALSE))</f>
        <v/>
      </c>
      <c r="AF46" s="128" t="str">
        <f>IF(AF45="","",VLOOKUP(AF45,シフト記号表!$C$6:$L$47,10,FALSE))</f>
        <v/>
      </c>
      <c r="AG46" s="128" t="str">
        <f>IF(AG45="","",VLOOKUP(AG45,シフト記号表!$C$6:$L$47,10,FALSE))</f>
        <v/>
      </c>
      <c r="AH46" s="128" t="str">
        <f>IF(AH45="","",VLOOKUP(AH45,シフト記号表!$C$6:$L$47,10,FALSE))</f>
        <v/>
      </c>
      <c r="AI46" s="128" t="str">
        <f>IF(AI45="","",VLOOKUP(AI45,シフト記号表!$C$6:$L$47,10,FALSE))</f>
        <v/>
      </c>
      <c r="AJ46" s="129" t="str">
        <f>IF(AJ45="","",VLOOKUP(AJ45,シフト記号表!$C$6:$L$47,10,FALSE))</f>
        <v/>
      </c>
      <c r="AK46" s="127" t="str">
        <f>IF(AK45="","",VLOOKUP(AK45,シフト記号表!$C$6:$L$47,10,FALSE))</f>
        <v/>
      </c>
      <c r="AL46" s="128" t="str">
        <f>IF(AL45="","",VLOOKUP(AL45,シフト記号表!$C$6:$L$47,10,FALSE))</f>
        <v/>
      </c>
      <c r="AM46" s="128" t="str">
        <f>IF(AM45="","",VLOOKUP(AM45,シフト記号表!$C$6:$L$47,10,FALSE))</f>
        <v/>
      </c>
      <c r="AN46" s="128" t="str">
        <f>IF(AN45="","",VLOOKUP(AN45,シフト記号表!$C$6:$L$47,10,FALSE))</f>
        <v/>
      </c>
      <c r="AO46" s="128" t="str">
        <f>IF(AO45="","",VLOOKUP(AO45,シフト記号表!$C$6:$L$47,10,FALSE))</f>
        <v/>
      </c>
      <c r="AP46" s="128" t="str">
        <f>IF(AP45="","",VLOOKUP(AP45,シフト記号表!$C$6:$L$47,10,FALSE))</f>
        <v/>
      </c>
      <c r="AQ46" s="129" t="str">
        <f>IF(AQ45="","",VLOOKUP(AQ45,シフト記号表!$C$6:$L$47,10,FALSE))</f>
        <v/>
      </c>
      <c r="AR46" s="127" t="str">
        <f>IF(AR45="","",VLOOKUP(AR45,シフト記号表!$C$6:$L$47,10,FALSE))</f>
        <v/>
      </c>
      <c r="AS46" s="128" t="str">
        <f>IF(AS45="","",VLOOKUP(AS45,シフト記号表!$C$6:$L$47,10,FALSE))</f>
        <v/>
      </c>
      <c r="AT46" s="128" t="str">
        <f>IF(AT45="","",VLOOKUP(AT45,シフト記号表!$C$6:$L$47,10,FALSE))</f>
        <v/>
      </c>
      <c r="AU46" s="128" t="str">
        <f>IF(AU45="","",VLOOKUP(AU45,シフト記号表!$C$6:$L$47,10,FALSE))</f>
        <v/>
      </c>
      <c r="AV46" s="128" t="str">
        <f>IF(AV45="","",VLOOKUP(AV45,シフト記号表!$C$6:$L$47,10,FALSE))</f>
        <v/>
      </c>
      <c r="AW46" s="128" t="str">
        <f>IF(AW45="","",VLOOKUP(AW45,シフト記号表!$C$6:$L$47,10,FALSE))</f>
        <v/>
      </c>
      <c r="AX46" s="129" t="str">
        <f>IF(AX45="","",VLOOKUP(AX45,シフト記号表!$C$6:$L$47,10,FALSE))</f>
        <v/>
      </c>
      <c r="AY46" s="127" t="str">
        <f>IF(AY45="","",VLOOKUP(AY45,シフト記号表!$C$6:$L$47,10,FALSE))</f>
        <v/>
      </c>
      <c r="AZ46" s="128" t="str">
        <f>IF(AZ45="","",VLOOKUP(AZ45,シフト記号表!$C$6:$L$47,10,FALSE))</f>
        <v/>
      </c>
      <c r="BA46" s="128" t="str">
        <f>IF(BA45="","",VLOOKUP(BA45,シフト記号表!$C$6:$L$47,10,FALSE))</f>
        <v/>
      </c>
      <c r="BB46" s="756">
        <f>IF($BE$3="４週",SUM(W46:AX46),IF($BE$3="暦月",SUM(W46:BA46),""))</f>
        <v>0</v>
      </c>
      <c r="BC46" s="757"/>
      <c r="BD46" s="758">
        <f>IF($BE$3="４週",BB46/4,IF($BE$3="暦月",(BB46/($BE$8/7)),""))</f>
        <v>0</v>
      </c>
      <c r="BE46" s="757"/>
      <c r="BF46" s="753"/>
      <c r="BG46" s="754"/>
      <c r="BH46" s="754"/>
      <c r="BI46" s="754"/>
      <c r="BJ46" s="755"/>
    </row>
    <row r="47" spans="2:62" ht="20.25" customHeight="1" x14ac:dyDescent="0.15">
      <c r="B47" s="759">
        <f>B45+1</f>
        <v>17</v>
      </c>
      <c r="C47" s="761"/>
      <c r="D47" s="762"/>
      <c r="E47" s="122"/>
      <c r="F47" s="123"/>
      <c r="G47" s="122"/>
      <c r="H47" s="123"/>
      <c r="I47" s="765"/>
      <c r="J47" s="766"/>
      <c r="K47" s="769"/>
      <c r="L47" s="770"/>
      <c r="M47" s="770"/>
      <c r="N47" s="762"/>
      <c r="O47" s="773"/>
      <c r="P47" s="774"/>
      <c r="Q47" s="774"/>
      <c r="R47" s="774"/>
      <c r="S47" s="775"/>
      <c r="T47" s="142" t="s">
        <v>617</v>
      </c>
      <c r="U47" s="143"/>
      <c r="V47" s="144"/>
      <c r="W47" s="135"/>
      <c r="X47" s="136"/>
      <c r="Y47" s="136"/>
      <c r="Z47" s="136"/>
      <c r="AA47" s="136"/>
      <c r="AB47" s="136"/>
      <c r="AC47" s="137"/>
      <c r="AD47" s="135"/>
      <c r="AE47" s="136"/>
      <c r="AF47" s="136"/>
      <c r="AG47" s="136"/>
      <c r="AH47" s="136"/>
      <c r="AI47" s="136"/>
      <c r="AJ47" s="137"/>
      <c r="AK47" s="135"/>
      <c r="AL47" s="136"/>
      <c r="AM47" s="136"/>
      <c r="AN47" s="136"/>
      <c r="AO47" s="136"/>
      <c r="AP47" s="136"/>
      <c r="AQ47" s="137"/>
      <c r="AR47" s="135"/>
      <c r="AS47" s="136"/>
      <c r="AT47" s="136"/>
      <c r="AU47" s="136"/>
      <c r="AV47" s="136"/>
      <c r="AW47" s="136"/>
      <c r="AX47" s="137"/>
      <c r="AY47" s="135"/>
      <c r="AZ47" s="136"/>
      <c r="BA47" s="138"/>
      <c r="BB47" s="776"/>
      <c r="BC47" s="777"/>
      <c r="BD47" s="748"/>
      <c r="BE47" s="749"/>
      <c r="BF47" s="750"/>
      <c r="BG47" s="751"/>
      <c r="BH47" s="751"/>
      <c r="BI47" s="751"/>
      <c r="BJ47" s="752"/>
    </row>
    <row r="48" spans="2:62" ht="20.25" customHeight="1" x14ac:dyDescent="0.15">
      <c r="B48" s="760"/>
      <c r="C48" s="778"/>
      <c r="D48" s="779"/>
      <c r="E48" s="122"/>
      <c r="F48" s="123">
        <f>C47</f>
        <v>0</v>
      </c>
      <c r="G48" s="122"/>
      <c r="H48" s="123">
        <f>I47</f>
        <v>0</v>
      </c>
      <c r="I48" s="780"/>
      <c r="J48" s="781"/>
      <c r="K48" s="782"/>
      <c r="L48" s="783"/>
      <c r="M48" s="783"/>
      <c r="N48" s="779"/>
      <c r="O48" s="773"/>
      <c r="P48" s="774"/>
      <c r="Q48" s="774"/>
      <c r="R48" s="774"/>
      <c r="S48" s="775"/>
      <c r="T48" s="139" t="s">
        <v>352</v>
      </c>
      <c r="U48" s="140"/>
      <c r="V48" s="141"/>
      <c r="W48" s="127" t="str">
        <f>IF(W47="","",VLOOKUP(W47,シフト記号表!$C$6:$L$47,10,FALSE))</f>
        <v/>
      </c>
      <c r="X48" s="128" t="str">
        <f>IF(X47="","",VLOOKUP(X47,シフト記号表!$C$6:$L$47,10,FALSE))</f>
        <v/>
      </c>
      <c r="Y48" s="128" t="str">
        <f>IF(Y47="","",VLOOKUP(Y47,シフト記号表!$C$6:$L$47,10,FALSE))</f>
        <v/>
      </c>
      <c r="Z48" s="128" t="str">
        <f>IF(Z47="","",VLOOKUP(Z47,シフト記号表!$C$6:$L$47,10,FALSE))</f>
        <v/>
      </c>
      <c r="AA48" s="128" t="str">
        <f>IF(AA47="","",VLOOKUP(AA47,シフト記号表!$C$6:$L$47,10,FALSE))</f>
        <v/>
      </c>
      <c r="AB48" s="128" t="str">
        <f>IF(AB47="","",VLOOKUP(AB47,シフト記号表!$C$6:$L$47,10,FALSE))</f>
        <v/>
      </c>
      <c r="AC48" s="129" t="str">
        <f>IF(AC47="","",VLOOKUP(AC47,シフト記号表!$C$6:$L$47,10,FALSE))</f>
        <v/>
      </c>
      <c r="AD48" s="127" t="str">
        <f>IF(AD47="","",VLOOKUP(AD47,シフト記号表!$C$6:$L$47,10,FALSE))</f>
        <v/>
      </c>
      <c r="AE48" s="128" t="str">
        <f>IF(AE47="","",VLOOKUP(AE47,シフト記号表!$C$6:$L$47,10,FALSE))</f>
        <v/>
      </c>
      <c r="AF48" s="128" t="str">
        <f>IF(AF47="","",VLOOKUP(AF47,シフト記号表!$C$6:$L$47,10,FALSE))</f>
        <v/>
      </c>
      <c r="AG48" s="128" t="str">
        <f>IF(AG47="","",VLOOKUP(AG47,シフト記号表!$C$6:$L$47,10,FALSE))</f>
        <v/>
      </c>
      <c r="AH48" s="128" t="str">
        <f>IF(AH47="","",VLOOKUP(AH47,シフト記号表!$C$6:$L$47,10,FALSE))</f>
        <v/>
      </c>
      <c r="AI48" s="128" t="str">
        <f>IF(AI47="","",VLOOKUP(AI47,シフト記号表!$C$6:$L$47,10,FALSE))</f>
        <v/>
      </c>
      <c r="AJ48" s="129" t="str">
        <f>IF(AJ47="","",VLOOKUP(AJ47,シフト記号表!$C$6:$L$47,10,FALSE))</f>
        <v/>
      </c>
      <c r="AK48" s="127" t="str">
        <f>IF(AK47="","",VLOOKUP(AK47,シフト記号表!$C$6:$L$47,10,FALSE))</f>
        <v/>
      </c>
      <c r="AL48" s="128" t="str">
        <f>IF(AL47="","",VLOOKUP(AL47,シフト記号表!$C$6:$L$47,10,FALSE))</f>
        <v/>
      </c>
      <c r="AM48" s="128" t="str">
        <f>IF(AM47="","",VLOOKUP(AM47,シフト記号表!$C$6:$L$47,10,FALSE))</f>
        <v/>
      </c>
      <c r="AN48" s="128" t="str">
        <f>IF(AN47="","",VLOOKUP(AN47,シフト記号表!$C$6:$L$47,10,FALSE))</f>
        <v/>
      </c>
      <c r="AO48" s="128" t="str">
        <f>IF(AO47="","",VLOOKUP(AO47,シフト記号表!$C$6:$L$47,10,FALSE))</f>
        <v/>
      </c>
      <c r="AP48" s="128" t="str">
        <f>IF(AP47="","",VLOOKUP(AP47,シフト記号表!$C$6:$L$47,10,FALSE))</f>
        <v/>
      </c>
      <c r="AQ48" s="129" t="str">
        <f>IF(AQ47="","",VLOOKUP(AQ47,シフト記号表!$C$6:$L$47,10,FALSE))</f>
        <v/>
      </c>
      <c r="AR48" s="127" t="str">
        <f>IF(AR47="","",VLOOKUP(AR47,シフト記号表!$C$6:$L$47,10,FALSE))</f>
        <v/>
      </c>
      <c r="AS48" s="128" t="str">
        <f>IF(AS47="","",VLOOKUP(AS47,シフト記号表!$C$6:$L$47,10,FALSE))</f>
        <v/>
      </c>
      <c r="AT48" s="128" t="str">
        <f>IF(AT47="","",VLOOKUP(AT47,シフト記号表!$C$6:$L$47,10,FALSE))</f>
        <v/>
      </c>
      <c r="AU48" s="128" t="str">
        <f>IF(AU47="","",VLOOKUP(AU47,シフト記号表!$C$6:$L$47,10,FALSE))</f>
        <v/>
      </c>
      <c r="AV48" s="128" t="str">
        <f>IF(AV47="","",VLOOKUP(AV47,シフト記号表!$C$6:$L$47,10,FALSE))</f>
        <v/>
      </c>
      <c r="AW48" s="128" t="str">
        <f>IF(AW47="","",VLOOKUP(AW47,シフト記号表!$C$6:$L$47,10,FALSE))</f>
        <v/>
      </c>
      <c r="AX48" s="129" t="str">
        <f>IF(AX47="","",VLOOKUP(AX47,シフト記号表!$C$6:$L$47,10,FALSE))</f>
        <v/>
      </c>
      <c r="AY48" s="127" t="str">
        <f>IF(AY47="","",VLOOKUP(AY47,シフト記号表!$C$6:$L$47,10,FALSE))</f>
        <v/>
      </c>
      <c r="AZ48" s="128" t="str">
        <f>IF(AZ47="","",VLOOKUP(AZ47,シフト記号表!$C$6:$L$47,10,FALSE))</f>
        <v/>
      </c>
      <c r="BA48" s="128" t="str">
        <f>IF(BA47="","",VLOOKUP(BA47,シフト記号表!$C$6:$L$47,10,FALSE))</f>
        <v/>
      </c>
      <c r="BB48" s="756">
        <f>IF($BE$3="４週",SUM(W48:AX48),IF($BE$3="暦月",SUM(W48:BA48),""))</f>
        <v>0</v>
      </c>
      <c r="BC48" s="757"/>
      <c r="BD48" s="758">
        <f>IF($BE$3="４週",BB48/4,IF($BE$3="暦月",(BB48/($BE$8/7)),""))</f>
        <v>0</v>
      </c>
      <c r="BE48" s="757"/>
      <c r="BF48" s="753"/>
      <c r="BG48" s="754"/>
      <c r="BH48" s="754"/>
      <c r="BI48" s="754"/>
      <c r="BJ48" s="755"/>
    </row>
    <row r="49" spans="2:62" ht="20.25" customHeight="1" x14ac:dyDescent="0.15">
      <c r="B49" s="759">
        <f>B47+1</f>
        <v>18</v>
      </c>
      <c r="C49" s="761"/>
      <c r="D49" s="762"/>
      <c r="E49" s="122"/>
      <c r="F49" s="123"/>
      <c r="G49" s="122"/>
      <c r="H49" s="123"/>
      <c r="I49" s="765"/>
      <c r="J49" s="766"/>
      <c r="K49" s="769"/>
      <c r="L49" s="770"/>
      <c r="M49" s="770"/>
      <c r="N49" s="762"/>
      <c r="O49" s="773"/>
      <c r="P49" s="774"/>
      <c r="Q49" s="774"/>
      <c r="R49" s="774"/>
      <c r="S49" s="775"/>
      <c r="T49" s="142" t="s">
        <v>617</v>
      </c>
      <c r="U49" s="143"/>
      <c r="V49" s="144"/>
      <c r="W49" s="135"/>
      <c r="X49" s="136"/>
      <c r="Y49" s="136"/>
      <c r="Z49" s="136"/>
      <c r="AA49" s="136"/>
      <c r="AB49" s="136"/>
      <c r="AC49" s="137"/>
      <c r="AD49" s="135"/>
      <c r="AE49" s="136"/>
      <c r="AF49" s="136"/>
      <c r="AG49" s="136"/>
      <c r="AH49" s="136"/>
      <c r="AI49" s="136"/>
      <c r="AJ49" s="137"/>
      <c r="AK49" s="135"/>
      <c r="AL49" s="136"/>
      <c r="AM49" s="136"/>
      <c r="AN49" s="136"/>
      <c r="AO49" s="136"/>
      <c r="AP49" s="136"/>
      <c r="AQ49" s="137"/>
      <c r="AR49" s="135"/>
      <c r="AS49" s="136"/>
      <c r="AT49" s="136"/>
      <c r="AU49" s="136"/>
      <c r="AV49" s="136"/>
      <c r="AW49" s="136"/>
      <c r="AX49" s="137"/>
      <c r="AY49" s="135"/>
      <c r="AZ49" s="136"/>
      <c r="BA49" s="138"/>
      <c r="BB49" s="776"/>
      <c r="BC49" s="777"/>
      <c r="BD49" s="748"/>
      <c r="BE49" s="749"/>
      <c r="BF49" s="750"/>
      <c r="BG49" s="751"/>
      <c r="BH49" s="751"/>
      <c r="BI49" s="751"/>
      <c r="BJ49" s="752"/>
    </row>
    <row r="50" spans="2:62" ht="20.25" customHeight="1" x14ac:dyDescent="0.15">
      <c r="B50" s="760"/>
      <c r="C50" s="778"/>
      <c r="D50" s="779"/>
      <c r="E50" s="122"/>
      <c r="F50" s="123">
        <f>C49</f>
        <v>0</v>
      </c>
      <c r="G50" s="122"/>
      <c r="H50" s="123">
        <f>I49</f>
        <v>0</v>
      </c>
      <c r="I50" s="780"/>
      <c r="J50" s="781"/>
      <c r="K50" s="782"/>
      <c r="L50" s="783"/>
      <c r="M50" s="783"/>
      <c r="N50" s="779"/>
      <c r="O50" s="773"/>
      <c r="P50" s="774"/>
      <c r="Q50" s="774"/>
      <c r="R50" s="774"/>
      <c r="S50" s="775"/>
      <c r="T50" s="139" t="s">
        <v>352</v>
      </c>
      <c r="U50" s="140"/>
      <c r="V50" s="141"/>
      <c r="W50" s="127" t="str">
        <f>IF(W49="","",VLOOKUP(W49,シフト記号表!$C$6:$L$47,10,FALSE))</f>
        <v/>
      </c>
      <c r="X50" s="128" t="str">
        <f>IF(X49="","",VLOOKUP(X49,シフト記号表!$C$6:$L$47,10,FALSE))</f>
        <v/>
      </c>
      <c r="Y50" s="128" t="str">
        <f>IF(Y49="","",VLOOKUP(Y49,シフト記号表!$C$6:$L$47,10,FALSE))</f>
        <v/>
      </c>
      <c r="Z50" s="128" t="str">
        <f>IF(Z49="","",VLOOKUP(Z49,シフト記号表!$C$6:$L$47,10,FALSE))</f>
        <v/>
      </c>
      <c r="AA50" s="128" t="str">
        <f>IF(AA49="","",VLOOKUP(AA49,シフト記号表!$C$6:$L$47,10,FALSE))</f>
        <v/>
      </c>
      <c r="AB50" s="128" t="str">
        <f>IF(AB49="","",VLOOKUP(AB49,シフト記号表!$C$6:$L$47,10,FALSE))</f>
        <v/>
      </c>
      <c r="AC50" s="129" t="str">
        <f>IF(AC49="","",VLOOKUP(AC49,シフト記号表!$C$6:$L$47,10,FALSE))</f>
        <v/>
      </c>
      <c r="AD50" s="127" t="str">
        <f>IF(AD49="","",VLOOKUP(AD49,シフト記号表!$C$6:$L$47,10,FALSE))</f>
        <v/>
      </c>
      <c r="AE50" s="128" t="str">
        <f>IF(AE49="","",VLOOKUP(AE49,シフト記号表!$C$6:$L$47,10,FALSE))</f>
        <v/>
      </c>
      <c r="AF50" s="128" t="str">
        <f>IF(AF49="","",VLOOKUP(AF49,シフト記号表!$C$6:$L$47,10,FALSE))</f>
        <v/>
      </c>
      <c r="AG50" s="128" t="str">
        <f>IF(AG49="","",VLOOKUP(AG49,シフト記号表!$C$6:$L$47,10,FALSE))</f>
        <v/>
      </c>
      <c r="AH50" s="128" t="str">
        <f>IF(AH49="","",VLOOKUP(AH49,シフト記号表!$C$6:$L$47,10,FALSE))</f>
        <v/>
      </c>
      <c r="AI50" s="128" t="str">
        <f>IF(AI49="","",VLOOKUP(AI49,シフト記号表!$C$6:$L$47,10,FALSE))</f>
        <v/>
      </c>
      <c r="AJ50" s="129" t="str">
        <f>IF(AJ49="","",VLOOKUP(AJ49,シフト記号表!$C$6:$L$47,10,FALSE))</f>
        <v/>
      </c>
      <c r="AK50" s="127" t="str">
        <f>IF(AK49="","",VLOOKUP(AK49,シフト記号表!$C$6:$L$47,10,FALSE))</f>
        <v/>
      </c>
      <c r="AL50" s="128" t="str">
        <f>IF(AL49="","",VLOOKUP(AL49,シフト記号表!$C$6:$L$47,10,FALSE))</f>
        <v/>
      </c>
      <c r="AM50" s="128" t="str">
        <f>IF(AM49="","",VLOOKUP(AM49,シフト記号表!$C$6:$L$47,10,FALSE))</f>
        <v/>
      </c>
      <c r="AN50" s="128" t="str">
        <f>IF(AN49="","",VLOOKUP(AN49,シフト記号表!$C$6:$L$47,10,FALSE))</f>
        <v/>
      </c>
      <c r="AO50" s="128" t="str">
        <f>IF(AO49="","",VLOOKUP(AO49,シフト記号表!$C$6:$L$47,10,FALSE))</f>
        <v/>
      </c>
      <c r="AP50" s="128" t="str">
        <f>IF(AP49="","",VLOOKUP(AP49,シフト記号表!$C$6:$L$47,10,FALSE))</f>
        <v/>
      </c>
      <c r="AQ50" s="129" t="str">
        <f>IF(AQ49="","",VLOOKUP(AQ49,シフト記号表!$C$6:$L$47,10,FALSE))</f>
        <v/>
      </c>
      <c r="AR50" s="127" t="str">
        <f>IF(AR49="","",VLOOKUP(AR49,シフト記号表!$C$6:$L$47,10,FALSE))</f>
        <v/>
      </c>
      <c r="AS50" s="128" t="str">
        <f>IF(AS49="","",VLOOKUP(AS49,シフト記号表!$C$6:$L$47,10,FALSE))</f>
        <v/>
      </c>
      <c r="AT50" s="128" t="str">
        <f>IF(AT49="","",VLOOKUP(AT49,シフト記号表!$C$6:$L$47,10,FALSE))</f>
        <v/>
      </c>
      <c r="AU50" s="128" t="str">
        <f>IF(AU49="","",VLOOKUP(AU49,シフト記号表!$C$6:$L$47,10,FALSE))</f>
        <v/>
      </c>
      <c r="AV50" s="128" t="str">
        <f>IF(AV49="","",VLOOKUP(AV49,シフト記号表!$C$6:$L$47,10,FALSE))</f>
        <v/>
      </c>
      <c r="AW50" s="128" t="str">
        <f>IF(AW49="","",VLOOKUP(AW49,シフト記号表!$C$6:$L$47,10,FALSE))</f>
        <v/>
      </c>
      <c r="AX50" s="129" t="str">
        <f>IF(AX49="","",VLOOKUP(AX49,シフト記号表!$C$6:$L$47,10,FALSE))</f>
        <v/>
      </c>
      <c r="AY50" s="127" t="str">
        <f>IF(AY49="","",VLOOKUP(AY49,シフト記号表!$C$6:$L$47,10,FALSE))</f>
        <v/>
      </c>
      <c r="AZ50" s="128" t="str">
        <f>IF(AZ49="","",VLOOKUP(AZ49,シフト記号表!$C$6:$L$47,10,FALSE))</f>
        <v/>
      </c>
      <c r="BA50" s="128" t="str">
        <f>IF(BA49="","",VLOOKUP(BA49,シフト記号表!$C$6:$L$47,10,FALSE))</f>
        <v/>
      </c>
      <c r="BB50" s="756">
        <f>IF($BE$3="４週",SUM(W50:AX50),IF($BE$3="暦月",SUM(W50:BA50),""))</f>
        <v>0</v>
      </c>
      <c r="BC50" s="757"/>
      <c r="BD50" s="758">
        <f>IF($BE$3="４週",BB50/4,IF($BE$3="暦月",(BB50/($BE$8/7)),""))</f>
        <v>0</v>
      </c>
      <c r="BE50" s="757"/>
      <c r="BF50" s="753"/>
      <c r="BG50" s="754"/>
      <c r="BH50" s="754"/>
      <c r="BI50" s="754"/>
      <c r="BJ50" s="755"/>
    </row>
    <row r="51" spans="2:62" ht="20.25" customHeight="1" x14ac:dyDescent="0.15">
      <c r="B51" s="759">
        <f>B49+1</f>
        <v>19</v>
      </c>
      <c r="C51" s="761"/>
      <c r="D51" s="762"/>
      <c r="E51" s="130"/>
      <c r="F51" s="131"/>
      <c r="G51" s="130"/>
      <c r="H51" s="131"/>
      <c r="I51" s="765"/>
      <c r="J51" s="766"/>
      <c r="K51" s="769"/>
      <c r="L51" s="770"/>
      <c r="M51" s="770"/>
      <c r="N51" s="762"/>
      <c r="O51" s="773"/>
      <c r="P51" s="774"/>
      <c r="Q51" s="774"/>
      <c r="R51" s="774"/>
      <c r="S51" s="775"/>
      <c r="T51" s="132" t="s">
        <v>617</v>
      </c>
      <c r="U51" s="133"/>
      <c r="V51" s="134"/>
      <c r="W51" s="135"/>
      <c r="X51" s="136"/>
      <c r="Y51" s="136"/>
      <c r="Z51" s="136"/>
      <c r="AA51" s="136"/>
      <c r="AB51" s="136"/>
      <c r="AC51" s="137"/>
      <c r="AD51" s="135"/>
      <c r="AE51" s="136"/>
      <c r="AF51" s="136"/>
      <c r="AG51" s="136"/>
      <c r="AH51" s="136"/>
      <c r="AI51" s="136"/>
      <c r="AJ51" s="137"/>
      <c r="AK51" s="135"/>
      <c r="AL51" s="136"/>
      <c r="AM51" s="136"/>
      <c r="AN51" s="136"/>
      <c r="AO51" s="136"/>
      <c r="AP51" s="136"/>
      <c r="AQ51" s="137"/>
      <c r="AR51" s="135"/>
      <c r="AS51" s="136"/>
      <c r="AT51" s="136"/>
      <c r="AU51" s="136"/>
      <c r="AV51" s="136"/>
      <c r="AW51" s="136"/>
      <c r="AX51" s="137"/>
      <c r="AY51" s="135"/>
      <c r="AZ51" s="136"/>
      <c r="BA51" s="138"/>
      <c r="BB51" s="776"/>
      <c r="BC51" s="777"/>
      <c r="BD51" s="748"/>
      <c r="BE51" s="749"/>
      <c r="BF51" s="750"/>
      <c r="BG51" s="751"/>
      <c r="BH51" s="751"/>
      <c r="BI51" s="751"/>
      <c r="BJ51" s="752"/>
    </row>
    <row r="52" spans="2:62" ht="20.25" customHeight="1" x14ac:dyDescent="0.15">
      <c r="B52" s="760"/>
      <c r="C52" s="778"/>
      <c r="D52" s="779"/>
      <c r="E52" s="122"/>
      <c r="F52" s="123">
        <f>C51</f>
        <v>0</v>
      </c>
      <c r="G52" s="122"/>
      <c r="H52" s="123">
        <f>I51</f>
        <v>0</v>
      </c>
      <c r="I52" s="780"/>
      <c r="J52" s="781"/>
      <c r="K52" s="782"/>
      <c r="L52" s="783"/>
      <c r="M52" s="783"/>
      <c r="N52" s="779"/>
      <c r="O52" s="773"/>
      <c r="P52" s="774"/>
      <c r="Q52" s="774"/>
      <c r="R52" s="774"/>
      <c r="S52" s="775"/>
      <c r="T52" s="139" t="s">
        <v>352</v>
      </c>
      <c r="U52" s="125"/>
      <c r="V52" s="126"/>
      <c r="W52" s="127" t="str">
        <f>IF(W51="","",VLOOKUP(W51,シフト記号表!$C$6:$L$47,10,FALSE))</f>
        <v/>
      </c>
      <c r="X52" s="128" t="str">
        <f>IF(X51="","",VLOOKUP(X51,シフト記号表!$C$6:$L$47,10,FALSE))</f>
        <v/>
      </c>
      <c r="Y52" s="128" t="str">
        <f>IF(Y51="","",VLOOKUP(Y51,シフト記号表!$C$6:$L$47,10,FALSE))</f>
        <v/>
      </c>
      <c r="Z52" s="128" t="str">
        <f>IF(Z51="","",VLOOKUP(Z51,シフト記号表!$C$6:$L$47,10,FALSE))</f>
        <v/>
      </c>
      <c r="AA52" s="128" t="str">
        <f>IF(AA51="","",VLOOKUP(AA51,シフト記号表!$C$6:$L$47,10,FALSE))</f>
        <v/>
      </c>
      <c r="AB52" s="128" t="str">
        <f>IF(AB51="","",VLOOKUP(AB51,シフト記号表!$C$6:$L$47,10,FALSE))</f>
        <v/>
      </c>
      <c r="AC52" s="129" t="str">
        <f>IF(AC51="","",VLOOKUP(AC51,シフト記号表!$C$6:$L$47,10,FALSE))</f>
        <v/>
      </c>
      <c r="AD52" s="127" t="str">
        <f>IF(AD51="","",VLOOKUP(AD51,シフト記号表!$C$6:$L$47,10,FALSE))</f>
        <v/>
      </c>
      <c r="AE52" s="128" t="str">
        <f>IF(AE51="","",VLOOKUP(AE51,シフト記号表!$C$6:$L$47,10,FALSE))</f>
        <v/>
      </c>
      <c r="AF52" s="128" t="str">
        <f>IF(AF51="","",VLOOKUP(AF51,シフト記号表!$C$6:$L$47,10,FALSE))</f>
        <v/>
      </c>
      <c r="AG52" s="128" t="str">
        <f>IF(AG51="","",VLOOKUP(AG51,シフト記号表!$C$6:$L$47,10,FALSE))</f>
        <v/>
      </c>
      <c r="AH52" s="128" t="str">
        <f>IF(AH51="","",VLOOKUP(AH51,シフト記号表!$C$6:$L$47,10,FALSE))</f>
        <v/>
      </c>
      <c r="AI52" s="128" t="str">
        <f>IF(AI51="","",VLOOKUP(AI51,シフト記号表!$C$6:$L$47,10,FALSE))</f>
        <v/>
      </c>
      <c r="AJ52" s="129" t="str">
        <f>IF(AJ51="","",VLOOKUP(AJ51,シフト記号表!$C$6:$L$47,10,FALSE))</f>
        <v/>
      </c>
      <c r="AK52" s="127" t="str">
        <f>IF(AK51="","",VLOOKUP(AK51,シフト記号表!$C$6:$L$47,10,FALSE))</f>
        <v/>
      </c>
      <c r="AL52" s="128" t="str">
        <f>IF(AL51="","",VLOOKUP(AL51,シフト記号表!$C$6:$L$47,10,FALSE))</f>
        <v/>
      </c>
      <c r="AM52" s="128" t="str">
        <f>IF(AM51="","",VLOOKUP(AM51,シフト記号表!$C$6:$L$47,10,FALSE))</f>
        <v/>
      </c>
      <c r="AN52" s="128" t="str">
        <f>IF(AN51="","",VLOOKUP(AN51,シフト記号表!$C$6:$L$47,10,FALSE))</f>
        <v/>
      </c>
      <c r="AO52" s="128" t="str">
        <f>IF(AO51="","",VLOOKUP(AO51,シフト記号表!$C$6:$L$47,10,FALSE))</f>
        <v/>
      </c>
      <c r="AP52" s="128" t="str">
        <f>IF(AP51="","",VLOOKUP(AP51,シフト記号表!$C$6:$L$47,10,FALSE))</f>
        <v/>
      </c>
      <c r="AQ52" s="129" t="str">
        <f>IF(AQ51="","",VLOOKUP(AQ51,シフト記号表!$C$6:$L$47,10,FALSE))</f>
        <v/>
      </c>
      <c r="AR52" s="127" t="str">
        <f>IF(AR51="","",VLOOKUP(AR51,シフト記号表!$C$6:$L$47,10,FALSE))</f>
        <v/>
      </c>
      <c r="AS52" s="128" t="str">
        <f>IF(AS51="","",VLOOKUP(AS51,シフト記号表!$C$6:$L$47,10,FALSE))</f>
        <v/>
      </c>
      <c r="AT52" s="128" t="str">
        <f>IF(AT51="","",VLOOKUP(AT51,シフト記号表!$C$6:$L$47,10,FALSE))</f>
        <v/>
      </c>
      <c r="AU52" s="128" t="str">
        <f>IF(AU51="","",VLOOKUP(AU51,シフト記号表!$C$6:$L$47,10,FALSE))</f>
        <v/>
      </c>
      <c r="AV52" s="128" t="str">
        <f>IF(AV51="","",VLOOKUP(AV51,シフト記号表!$C$6:$L$47,10,FALSE))</f>
        <v/>
      </c>
      <c r="AW52" s="128" t="str">
        <f>IF(AW51="","",VLOOKUP(AW51,シフト記号表!$C$6:$L$47,10,FALSE))</f>
        <v/>
      </c>
      <c r="AX52" s="129" t="str">
        <f>IF(AX51="","",VLOOKUP(AX51,シフト記号表!$C$6:$L$47,10,FALSE))</f>
        <v/>
      </c>
      <c r="AY52" s="127" t="str">
        <f>IF(AY51="","",VLOOKUP(AY51,シフト記号表!$C$6:$L$47,10,FALSE))</f>
        <v/>
      </c>
      <c r="AZ52" s="128" t="str">
        <f>IF(AZ51="","",VLOOKUP(AZ51,シフト記号表!$C$6:$L$47,10,FALSE))</f>
        <v/>
      </c>
      <c r="BA52" s="128" t="str">
        <f>IF(BA51="","",VLOOKUP(BA51,シフト記号表!$C$6:$L$47,10,FALSE))</f>
        <v/>
      </c>
      <c r="BB52" s="756">
        <f>IF($BE$3="４週",SUM(W52:AX52),IF($BE$3="暦月",SUM(W52:BA52),""))</f>
        <v>0</v>
      </c>
      <c r="BC52" s="757"/>
      <c r="BD52" s="758">
        <f>IF($BE$3="４週",BB52/4,IF($BE$3="暦月",(BB52/($BE$8/7)),""))</f>
        <v>0</v>
      </c>
      <c r="BE52" s="757"/>
      <c r="BF52" s="753"/>
      <c r="BG52" s="754"/>
      <c r="BH52" s="754"/>
      <c r="BI52" s="754"/>
      <c r="BJ52" s="755"/>
    </row>
    <row r="53" spans="2:62" ht="20.25" customHeight="1" x14ac:dyDescent="0.15">
      <c r="B53" s="759">
        <f>B51+1</f>
        <v>20</v>
      </c>
      <c r="C53" s="761"/>
      <c r="D53" s="762"/>
      <c r="E53" s="130"/>
      <c r="F53" s="131"/>
      <c r="G53" s="130"/>
      <c r="H53" s="131"/>
      <c r="I53" s="765"/>
      <c r="J53" s="766"/>
      <c r="K53" s="769"/>
      <c r="L53" s="770"/>
      <c r="M53" s="770"/>
      <c r="N53" s="762"/>
      <c r="O53" s="773"/>
      <c r="P53" s="774"/>
      <c r="Q53" s="774"/>
      <c r="R53" s="774"/>
      <c r="S53" s="775"/>
      <c r="T53" s="132" t="s">
        <v>617</v>
      </c>
      <c r="U53" s="133"/>
      <c r="V53" s="134"/>
      <c r="W53" s="135"/>
      <c r="X53" s="136"/>
      <c r="Y53" s="136"/>
      <c r="Z53" s="136"/>
      <c r="AA53" s="136"/>
      <c r="AB53" s="136"/>
      <c r="AC53" s="137"/>
      <c r="AD53" s="135"/>
      <c r="AE53" s="136"/>
      <c r="AF53" s="136"/>
      <c r="AG53" s="136"/>
      <c r="AH53" s="136"/>
      <c r="AI53" s="136"/>
      <c r="AJ53" s="137"/>
      <c r="AK53" s="135"/>
      <c r="AL53" s="136"/>
      <c r="AM53" s="136"/>
      <c r="AN53" s="136"/>
      <c r="AO53" s="136"/>
      <c r="AP53" s="136"/>
      <c r="AQ53" s="137"/>
      <c r="AR53" s="135"/>
      <c r="AS53" s="136"/>
      <c r="AT53" s="136"/>
      <c r="AU53" s="136"/>
      <c r="AV53" s="136"/>
      <c r="AW53" s="136"/>
      <c r="AX53" s="137"/>
      <c r="AY53" s="135"/>
      <c r="AZ53" s="136"/>
      <c r="BA53" s="138"/>
      <c r="BB53" s="776"/>
      <c r="BC53" s="777"/>
      <c r="BD53" s="748"/>
      <c r="BE53" s="749"/>
      <c r="BF53" s="750"/>
      <c r="BG53" s="751"/>
      <c r="BH53" s="751"/>
      <c r="BI53" s="751"/>
      <c r="BJ53" s="752"/>
    </row>
    <row r="54" spans="2:62" ht="20.25" customHeight="1" x14ac:dyDescent="0.15">
      <c r="B54" s="760"/>
      <c r="C54" s="763"/>
      <c r="D54" s="764"/>
      <c r="E54" s="145"/>
      <c r="F54" s="146">
        <f>C53</f>
        <v>0</v>
      </c>
      <c r="G54" s="145"/>
      <c r="H54" s="146">
        <f>I53</f>
        <v>0</v>
      </c>
      <c r="I54" s="767"/>
      <c r="J54" s="768"/>
      <c r="K54" s="771"/>
      <c r="L54" s="772"/>
      <c r="M54" s="772"/>
      <c r="N54" s="764"/>
      <c r="O54" s="773"/>
      <c r="P54" s="774"/>
      <c r="Q54" s="774"/>
      <c r="R54" s="774"/>
      <c r="S54" s="775"/>
      <c r="T54" s="139" t="s">
        <v>352</v>
      </c>
      <c r="U54" s="140"/>
      <c r="V54" s="141"/>
      <c r="W54" s="127" t="str">
        <f>IF(W53="","",VLOOKUP(W53,シフト記号表!$C$6:$L$47,10,FALSE))</f>
        <v/>
      </c>
      <c r="X54" s="128" t="str">
        <f>IF(X53="","",VLOOKUP(X53,シフト記号表!$C$6:$L$47,10,FALSE))</f>
        <v/>
      </c>
      <c r="Y54" s="128" t="str">
        <f>IF(Y53="","",VLOOKUP(Y53,シフト記号表!$C$6:$L$47,10,FALSE))</f>
        <v/>
      </c>
      <c r="Z54" s="128" t="str">
        <f>IF(Z53="","",VLOOKUP(Z53,シフト記号表!$C$6:$L$47,10,FALSE))</f>
        <v/>
      </c>
      <c r="AA54" s="128" t="str">
        <f>IF(AA53="","",VLOOKUP(AA53,シフト記号表!$C$6:$L$47,10,FALSE))</f>
        <v/>
      </c>
      <c r="AB54" s="128" t="str">
        <f>IF(AB53="","",VLOOKUP(AB53,シフト記号表!$C$6:$L$47,10,FALSE))</f>
        <v/>
      </c>
      <c r="AC54" s="129" t="str">
        <f>IF(AC53="","",VLOOKUP(AC53,シフト記号表!$C$6:$L$47,10,FALSE))</f>
        <v/>
      </c>
      <c r="AD54" s="127" t="str">
        <f>IF(AD53="","",VLOOKUP(AD53,シフト記号表!$C$6:$L$47,10,FALSE))</f>
        <v/>
      </c>
      <c r="AE54" s="128" t="str">
        <f>IF(AE53="","",VLOOKUP(AE53,シフト記号表!$C$6:$L$47,10,FALSE))</f>
        <v/>
      </c>
      <c r="AF54" s="128" t="str">
        <f>IF(AF53="","",VLOOKUP(AF53,シフト記号表!$C$6:$L$47,10,FALSE))</f>
        <v/>
      </c>
      <c r="AG54" s="128" t="str">
        <f>IF(AG53="","",VLOOKUP(AG53,シフト記号表!$C$6:$L$47,10,FALSE))</f>
        <v/>
      </c>
      <c r="AH54" s="128" t="str">
        <f>IF(AH53="","",VLOOKUP(AH53,シフト記号表!$C$6:$L$47,10,FALSE))</f>
        <v/>
      </c>
      <c r="AI54" s="128" t="str">
        <f>IF(AI53="","",VLOOKUP(AI53,シフト記号表!$C$6:$L$47,10,FALSE))</f>
        <v/>
      </c>
      <c r="AJ54" s="129" t="str">
        <f>IF(AJ53="","",VLOOKUP(AJ53,シフト記号表!$C$6:$L$47,10,FALSE))</f>
        <v/>
      </c>
      <c r="AK54" s="127" t="str">
        <f>IF(AK53="","",VLOOKUP(AK53,シフト記号表!$C$6:$L$47,10,FALSE))</f>
        <v/>
      </c>
      <c r="AL54" s="128" t="str">
        <f>IF(AL53="","",VLOOKUP(AL53,シフト記号表!$C$6:$L$47,10,FALSE))</f>
        <v/>
      </c>
      <c r="AM54" s="128" t="str">
        <f>IF(AM53="","",VLOOKUP(AM53,シフト記号表!$C$6:$L$47,10,FALSE))</f>
        <v/>
      </c>
      <c r="AN54" s="128" t="str">
        <f>IF(AN53="","",VLOOKUP(AN53,シフト記号表!$C$6:$L$47,10,FALSE))</f>
        <v/>
      </c>
      <c r="AO54" s="128" t="str">
        <f>IF(AO53="","",VLOOKUP(AO53,シフト記号表!$C$6:$L$47,10,FALSE))</f>
        <v/>
      </c>
      <c r="AP54" s="128" t="str">
        <f>IF(AP53="","",VLOOKUP(AP53,シフト記号表!$C$6:$L$47,10,FALSE))</f>
        <v/>
      </c>
      <c r="AQ54" s="129" t="str">
        <f>IF(AQ53="","",VLOOKUP(AQ53,シフト記号表!$C$6:$L$47,10,FALSE))</f>
        <v/>
      </c>
      <c r="AR54" s="127" t="str">
        <f>IF(AR53="","",VLOOKUP(AR53,シフト記号表!$C$6:$L$47,10,FALSE))</f>
        <v/>
      </c>
      <c r="AS54" s="128" t="str">
        <f>IF(AS53="","",VLOOKUP(AS53,シフト記号表!$C$6:$L$47,10,FALSE))</f>
        <v/>
      </c>
      <c r="AT54" s="128" t="str">
        <f>IF(AT53="","",VLOOKUP(AT53,シフト記号表!$C$6:$L$47,10,FALSE))</f>
        <v/>
      </c>
      <c r="AU54" s="128" t="str">
        <f>IF(AU53="","",VLOOKUP(AU53,シフト記号表!$C$6:$L$47,10,FALSE))</f>
        <v/>
      </c>
      <c r="AV54" s="128" t="str">
        <f>IF(AV53="","",VLOOKUP(AV53,シフト記号表!$C$6:$L$47,10,FALSE))</f>
        <v/>
      </c>
      <c r="AW54" s="128" t="str">
        <f>IF(AW53="","",VLOOKUP(AW53,シフト記号表!$C$6:$L$47,10,FALSE))</f>
        <v/>
      </c>
      <c r="AX54" s="129" t="str">
        <f>IF(AX53="","",VLOOKUP(AX53,シフト記号表!$C$6:$L$47,10,FALSE))</f>
        <v/>
      </c>
      <c r="AY54" s="127" t="str">
        <f>IF(AY53="","",VLOOKUP(AY53,シフト記号表!$C$6:$L$47,10,FALSE))</f>
        <v/>
      </c>
      <c r="AZ54" s="128" t="str">
        <f>IF(AZ53="","",VLOOKUP(AZ53,シフト記号表!$C$6:$L$47,10,FALSE))</f>
        <v/>
      </c>
      <c r="BA54" s="128" t="str">
        <f>IF(BA53="","",VLOOKUP(BA53,シフト記号表!$C$6:$L$47,10,FALSE))</f>
        <v/>
      </c>
      <c r="BB54" s="756">
        <f>IF($BE$3="４週",SUM(W54:AX54),IF($BE$3="暦月",SUM(W54:BA54),""))</f>
        <v>0</v>
      </c>
      <c r="BC54" s="757"/>
      <c r="BD54" s="758">
        <f>IF($BE$3="４週",BB54/4,IF($BE$3="暦月",(BB54/($BE$8/7)),""))</f>
        <v>0</v>
      </c>
      <c r="BE54" s="757"/>
      <c r="BF54" s="753"/>
      <c r="BG54" s="754"/>
      <c r="BH54" s="754"/>
      <c r="BI54" s="754"/>
      <c r="BJ54" s="755"/>
    </row>
    <row r="55" spans="2:62" ht="20.25" customHeight="1" x14ac:dyDescent="0.15">
      <c r="B55" s="39"/>
      <c r="C55" s="159"/>
      <c r="D55" s="159"/>
      <c r="E55" s="159"/>
      <c r="F55" s="159"/>
      <c r="G55" s="159"/>
      <c r="H55" s="159"/>
      <c r="I55" s="160"/>
      <c r="J55" s="160"/>
      <c r="K55" s="159"/>
      <c r="L55" s="159"/>
      <c r="M55" s="159"/>
      <c r="N55" s="159"/>
      <c r="O55" s="161"/>
      <c r="P55" s="161"/>
      <c r="Q55" s="161"/>
      <c r="R55" s="162"/>
      <c r="S55" s="162"/>
      <c r="T55" s="162"/>
      <c r="U55" s="163"/>
      <c r="V55" s="164"/>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6"/>
      <c r="BE55" s="166"/>
      <c r="BF55" s="161"/>
      <c r="BG55" s="161"/>
      <c r="BH55" s="161"/>
      <c r="BI55" s="161"/>
      <c r="BJ55" s="161"/>
    </row>
    <row r="56" spans="2:62" ht="20.25" customHeight="1" x14ac:dyDescent="0.15">
      <c r="B56" s="39"/>
      <c r="C56" s="159"/>
      <c r="D56" s="159"/>
      <c r="E56" s="159"/>
      <c r="F56" s="159"/>
      <c r="G56" s="159"/>
      <c r="H56" s="159"/>
      <c r="I56" s="167"/>
      <c r="J56" s="168" t="s">
        <v>686</v>
      </c>
      <c r="K56" s="168"/>
      <c r="L56" s="168"/>
      <c r="M56" s="168"/>
      <c r="N56" s="168"/>
      <c r="O56" s="168"/>
      <c r="P56" s="168"/>
      <c r="Q56" s="168"/>
      <c r="R56" s="168"/>
      <c r="S56" s="168"/>
      <c r="T56" s="169"/>
      <c r="U56" s="168"/>
      <c r="V56" s="168"/>
      <c r="W56" s="168"/>
      <c r="X56" s="168"/>
      <c r="Y56" s="168"/>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c r="BD56" s="171"/>
      <c r="BE56" s="166"/>
      <c r="BF56" s="161"/>
      <c r="BG56" s="161"/>
      <c r="BH56" s="161"/>
      <c r="BI56" s="161"/>
      <c r="BJ56" s="161"/>
    </row>
    <row r="57" spans="2:62" ht="20.25" customHeight="1" x14ac:dyDescent="0.15">
      <c r="B57" s="39"/>
      <c r="C57" s="159"/>
      <c r="D57" s="159"/>
      <c r="E57" s="159"/>
      <c r="F57" s="159"/>
      <c r="G57" s="159"/>
      <c r="H57" s="159"/>
      <c r="I57" s="167"/>
      <c r="J57" s="168"/>
      <c r="K57" s="168"/>
      <c r="L57" s="168"/>
      <c r="M57" s="168"/>
      <c r="N57" s="168"/>
      <c r="O57" s="168"/>
      <c r="P57" s="168"/>
      <c r="Q57" s="168"/>
      <c r="R57" s="168"/>
      <c r="S57" s="168"/>
      <c r="T57" s="169"/>
      <c r="U57" s="168"/>
      <c r="V57" s="168"/>
      <c r="W57" s="168"/>
      <c r="X57" s="168"/>
      <c r="Y57" s="168"/>
      <c r="Z57" s="170"/>
      <c r="AA57" s="168" t="s">
        <v>373</v>
      </c>
      <c r="AB57" s="168"/>
      <c r="AC57" s="168"/>
      <c r="AD57" s="168"/>
      <c r="AE57" s="168"/>
      <c r="AF57" s="168"/>
      <c r="AG57" s="170"/>
      <c r="AH57" s="170"/>
      <c r="AI57" s="170"/>
      <c r="AJ57" s="170"/>
      <c r="AK57" s="170"/>
      <c r="AL57" s="170"/>
      <c r="AM57" s="170"/>
      <c r="AN57" s="171"/>
      <c r="AO57" s="166"/>
      <c r="AP57" s="743"/>
      <c r="AQ57" s="743"/>
      <c r="AR57" s="743"/>
      <c r="AS57" s="743"/>
      <c r="AT57" s="161"/>
    </row>
    <row r="58" spans="2:62" ht="20.25" customHeight="1" x14ac:dyDescent="0.15">
      <c r="B58" s="39"/>
      <c r="C58" s="159"/>
      <c r="D58" s="159"/>
      <c r="E58" s="159"/>
      <c r="F58" s="159"/>
      <c r="G58" s="159"/>
      <c r="H58" s="159"/>
      <c r="I58" s="167"/>
      <c r="J58" s="168"/>
      <c r="K58" s="740" t="s">
        <v>374</v>
      </c>
      <c r="L58" s="740"/>
      <c r="M58" s="740" t="s">
        <v>375</v>
      </c>
      <c r="N58" s="740"/>
      <c r="O58" s="740"/>
      <c r="P58" s="740"/>
      <c r="Q58" s="168"/>
      <c r="R58" s="744" t="s">
        <v>376</v>
      </c>
      <c r="S58" s="744"/>
      <c r="T58" s="744"/>
      <c r="U58" s="744"/>
      <c r="V58" s="172"/>
      <c r="W58" s="173" t="s">
        <v>377</v>
      </c>
      <c r="X58" s="173"/>
      <c r="Y58" s="78"/>
      <c r="Z58" s="170"/>
      <c r="AA58" s="732" t="s">
        <v>378</v>
      </c>
      <c r="AB58" s="732"/>
      <c r="AC58" s="732" t="s">
        <v>379</v>
      </c>
      <c r="AD58" s="732"/>
      <c r="AE58" s="732"/>
      <c r="AF58" s="732"/>
      <c r="AG58" s="170"/>
      <c r="AH58" s="170"/>
      <c r="AI58" s="170"/>
      <c r="AJ58" s="170"/>
      <c r="AK58" s="170"/>
      <c r="AL58" s="170"/>
      <c r="AM58" s="170"/>
      <c r="AN58" s="171"/>
      <c r="AO58" s="166"/>
      <c r="AP58" s="747"/>
      <c r="AQ58" s="747"/>
      <c r="AR58" s="747"/>
      <c r="AS58" s="747"/>
      <c r="AT58" s="161"/>
    </row>
    <row r="59" spans="2:62" ht="20.25" customHeight="1" x14ac:dyDescent="0.15">
      <c r="B59" s="39"/>
      <c r="C59" s="159"/>
      <c r="D59" s="159"/>
      <c r="E59" s="159"/>
      <c r="F59" s="159"/>
      <c r="G59" s="159"/>
      <c r="H59" s="159"/>
      <c r="I59" s="167"/>
      <c r="J59" s="168"/>
      <c r="K59" s="733"/>
      <c r="L59" s="733"/>
      <c r="M59" s="733" t="s">
        <v>380</v>
      </c>
      <c r="N59" s="733"/>
      <c r="O59" s="733" t="s">
        <v>381</v>
      </c>
      <c r="P59" s="733"/>
      <c r="Q59" s="168"/>
      <c r="R59" s="733" t="s">
        <v>380</v>
      </c>
      <c r="S59" s="733"/>
      <c r="T59" s="733" t="s">
        <v>381</v>
      </c>
      <c r="U59" s="733"/>
      <c r="V59" s="172"/>
      <c r="W59" s="173" t="s">
        <v>382</v>
      </c>
      <c r="X59" s="173"/>
      <c r="Y59" s="78"/>
      <c r="Z59" s="170"/>
      <c r="AA59" s="732" t="s">
        <v>689</v>
      </c>
      <c r="AB59" s="732"/>
      <c r="AC59" s="732" t="s">
        <v>385</v>
      </c>
      <c r="AD59" s="732"/>
      <c r="AE59" s="732"/>
      <c r="AF59" s="732"/>
      <c r="AG59" s="170"/>
      <c r="AH59" s="170"/>
      <c r="AI59" s="170"/>
      <c r="AJ59" s="170"/>
      <c r="AK59" s="170"/>
      <c r="AL59" s="170"/>
      <c r="AM59" s="170"/>
      <c r="AN59" s="171"/>
      <c r="AO59" s="166"/>
      <c r="AP59" s="734"/>
      <c r="AQ59" s="734"/>
      <c r="AR59" s="734"/>
      <c r="AS59" s="734"/>
      <c r="AT59" s="161"/>
    </row>
    <row r="60" spans="2:62" ht="20.25" customHeight="1" x14ac:dyDescent="0.15">
      <c r="B60" s="39"/>
      <c r="C60" s="159"/>
      <c r="D60" s="159"/>
      <c r="E60" s="159"/>
      <c r="F60" s="159"/>
      <c r="G60" s="159"/>
      <c r="H60" s="159"/>
      <c r="I60" s="167"/>
      <c r="J60" s="168"/>
      <c r="K60" s="732" t="s">
        <v>769</v>
      </c>
      <c r="L60" s="732"/>
      <c r="M60" s="726">
        <f>SUMIFS($BB$15:$BB$54,$F$15:$F$54,"看護職員",$H$15:$H$54,"A")</f>
        <v>0</v>
      </c>
      <c r="N60" s="726"/>
      <c r="O60" s="727">
        <f>SUMIFS($BD$15:$BD$54,$F$15:$F$54,"看護職員",$H$15:$H$54,"A")</f>
        <v>0</v>
      </c>
      <c r="P60" s="727"/>
      <c r="Q60" s="174"/>
      <c r="R60" s="728">
        <v>0</v>
      </c>
      <c r="S60" s="728"/>
      <c r="T60" s="728">
        <v>0</v>
      </c>
      <c r="U60" s="728"/>
      <c r="V60" s="175"/>
      <c r="W60" s="745">
        <v>0</v>
      </c>
      <c r="X60" s="746"/>
      <c r="Y60" s="78"/>
      <c r="Z60" s="170"/>
      <c r="AA60" s="732" t="s">
        <v>770</v>
      </c>
      <c r="AB60" s="732"/>
      <c r="AC60" s="732" t="s">
        <v>387</v>
      </c>
      <c r="AD60" s="732"/>
      <c r="AE60" s="732"/>
      <c r="AF60" s="732"/>
      <c r="AG60" s="170"/>
      <c r="AH60" s="170"/>
      <c r="AI60" s="170"/>
      <c r="AJ60" s="170"/>
      <c r="AK60" s="170"/>
      <c r="AL60" s="170"/>
      <c r="AM60" s="170"/>
      <c r="AN60" s="171"/>
      <c r="AO60" s="166"/>
      <c r="AP60" s="176"/>
      <c r="AQ60" s="176"/>
      <c r="AR60" s="176"/>
      <c r="AS60" s="176"/>
      <c r="AT60" s="161"/>
    </row>
    <row r="61" spans="2:62" ht="20.25" customHeight="1" x14ac:dyDescent="0.15">
      <c r="B61" s="39"/>
      <c r="C61" s="159"/>
      <c r="D61" s="159"/>
      <c r="E61" s="159"/>
      <c r="F61" s="159"/>
      <c r="G61" s="159"/>
      <c r="H61" s="159"/>
      <c r="I61" s="167"/>
      <c r="J61" s="168"/>
      <c r="K61" s="732" t="s">
        <v>771</v>
      </c>
      <c r="L61" s="732"/>
      <c r="M61" s="726">
        <f>SUMIFS($BB$15:$BB$54,$F$15:$F$54,"看護職員",$H$15:$H$54,"B")</f>
        <v>0</v>
      </c>
      <c r="N61" s="726"/>
      <c r="O61" s="727">
        <f>SUMIFS($BD$15:$BD$54,$F$15:$F$54,"看護職員",$H$15:$H$54,"B")</f>
        <v>0</v>
      </c>
      <c r="P61" s="727"/>
      <c r="Q61" s="174"/>
      <c r="R61" s="728">
        <v>0</v>
      </c>
      <c r="S61" s="728"/>
      <c r="T61" s="728">
        <v>0</v>
      </c>
      <c r="U61" s="728"/>
      <c r="V61" s="175"/>
      <c r="W61" s="745">
        <v>0</v>
      </c>
      <c r="X61" s="746"/>
      <c r="Y61" s="78"/>
      <c r="Z61" s="170"/>
      <c r="AA61" s="732" t="s">
        <v>690</v>
      </c>
      <c r="AB61" s="732"/>
      <c r="AC61" s="732" t="s">
        <v>388</v>
      </c>
      <c r="AD61" s="732"/>
      <c r="AE61" s="732"/>
      <c r="AF61" s="732"/>
      <c r="AG61" s="170"/>
      <c r="AH61" s="170"/>
      <c r="AI61" s="170"/>
      <c r="AJ61" s="170"/>
      <c r="AK61" s="170"/>
      <c r="AL61" s="170"/>
      <c r="AM61" s="170"/>
      <c r="AN61" s="171"/>
      <c r="AO61" s="166"/>
      <c r="AP61" s="161"/>
      <c r="AQ61" s="161"/>
      <c r="AR61" s="161"/>
      <c r="AS61" s="161"/>
      <c r="AT61" s="161"/>
    </row>
    <row r="62" spans="2:62" ht="20.25" customHeight="1" x14ac:dyDescent="0.15">
      <c r="B62" s="39"/>
      <c r="C62" s="159"/>
      <c r="D62" s="159"/>
      <c r="E62" s="159"/>
      <c r="F62" s="159"/>
      <c r="G62" s="159"/>
      <c r="H62" s="159"/>
      <c r="I62" s="167"/>
      <c r="J62" s="168"/>
      <c r="K62" s="732" t="s">
        <v>772</v>
      </c>
      <c r="L62" s="732"/>
      <c r="M62" s="726">
        <f>SUMIFS($BB$15:$BB$54,$F$15:$F$54,"看護職員",$H$15:$H$54,"C")</f>
        <v>0</v>
      </c>
      <c r="N62" s="726"/>
      <c r="O62" s="727">
        <f>SUMIFS($BD$15:$BD$54,$F$15:$F$54,"看護職員",$H$15:$H$54,"C")</f>
        <v>0</v>
      </c>
      <c r="P62" s="727"/>
      <c r="Q62" s="174"/>
      <c r="R62" s="728">
        <v>0</v>
      </c>
      <c r="S62" s="728"/>
      <c r="T62" s="729">
        <v>0</v>
      </c>
      <c r="U62" s="729"/>
      <c r="V62" s="175"/>
      <c r="W62" s="730" t="s">
        <v>773</v>
      </c>
      <c r="X62" s="731"/>
      <c r="Y62" s="78"/>
      <c r="Z62" s="170"/>
      <c r="AA62" s="732" t="s">
        <v>692</v>
      </c>
      <c r="AB62" s="732"/>
      <c r="AC62" s="732" t="s">
        <v>390</v>
      </c>
      <c r="AD62" s="732"/>
      <c r="AE62" s="732"/>
      <c r="AF62" s="732"/>
      <c r="AG62" s="170"/>
      <c r="AH62" s="170"/>
      <c r="AI62" s="170"/>
      <c r="AJ62" s="170"/>
      <c r="AK62" s="170"/>
      <c r="AL62" s="170"/>
      <c r="AM62" s="170"/>
      <c r="AN62" s="171"/>
      <c r="AO62" s="166"/>
      <c r="AP62" s="161"/>
      <c r="AQ62" s="161"/>
      <c r="AR62" s="161"/>
      <c r="AS62" s="161"/>
      <c r="AT62" s="161"/>
    </row>
    <row r="63" spans="2:62" ht="20.25" customHeight="1" x14ac:dyDescent="0.15">
      <c r="B63" s="39"/>
      <c r="C63" s="159"/>
      <c r="D63" s="159"/>
      <c r="E63" s="159"/>
      <c r="F63" s="159"/>
      <c r="G63" s="159"/>
      <c r="H63" s="159"/>
      <c r="I63" s="167"/>
      <c r="J63" s="168"/>
      <c r="K63" s="732" t="s">
        <v>774</v>
      </c>
      <c r="L63" s="732"/>
      <c r="M63" s="726">
        <f>SUMIFS($BB$15:$BB$54,$F$15:$F$54,"看護職員",$H$15:$H$54,"D")</f>
        <v>0</v>
      </c>
      <c r="N63" s="726"/>
      <c r="O63" s="727">
        <f>SUMIFS($BD$15:$BD$54,$F$15:$F$54,"看護職員",$H$15:$H$54,"D")</f>
        <v>0</v>
      </c>
      <c r="P63" s="727"/>
      <c r="Q63" s="174"/>
      <c r="R63" s="728">
        <v>0</v>
      </c>
      <c r="S63" s="728"/>
      <c r="T63" s="729">
        <v>0</v>
      </c>
      <c r="U63" s="729"/>
      <c r="V63" s="175"/>
      <c r="W63" s="730" t="s">
        <v>773</v>
      </c>
      <c r="X63" s="731"/>
      <c r="Y63" s="78"/>
      <c r="Z63" s="170"/>
      <c r="AA63" s="78"/>
      <c r="AB63" s="78"/>
      <c r="AC63" s="78"/>
      <c r="AD63" s="78"/>
      <c r="AE63" s="78"/>
      <c r="AF63" s="78"/>
      <c r="AG63" s="78"/>
      <c r="AH63" s="78"/>
      <c r="AI63" s="78"/>
      <c r="AJ63" s="78"/>
      <c r="AK63" s="78"/>
      <c r="AL63" s="78"/>
      <c r="AM63" s="78"/>
      <c r="AN63" s="78"/>
      <c r="AP63" s="161"/>
      <c r="AQ63" s="161"/>
      <c r="AR63" s="161"/>
      <c r="AS63" s="161"/>
      <c r="AT63" s="161"/>
    </row>
    <row r="64" spans="2:62" ht="20.25" customHeight="1" x14ac:dyDescent="0.15">
      <c r="B64" s="39"/>
      <c r="C64" s="159"/>
      <c r="D64" s="159"/>
      <c r="E64" s="159"/>
      <c r="F64" s="159"/>
      <c r="G64" s="159"/>
      <c r="H64" s="159"/>
      <c r="I64" s="167"/>
      <c r="J64" s="168"/>
      <c r="K64" s="732" t="s">
        <v>391</v>
      </c>
      <c r="L64" s="732"/>
      <c r="M64" s="726">
        <f>SUM(M60:N63)</f>
        <v>0</v>
      </c>
      <c r="N64" s="726"/>
      <c r="O64" s="727">
        <f>SUM(O60:P63)</f>
        <v>0</v>
      </c>
      <c r="P64" s="727"/>
      <c r="Q64" s="174"/>
      <c r="R64" s="726">
        <f>SUM(R60:S63)</f>
        <v>0</v>
      </c>
      <c r="S64" s="726"/>
      <c r="T64" s="727">
        <f>SUM(T60:U63)</f>
        <v>0</v>
      </c>
      <c r="U64" s="727"/>
      <c r="V64" s="175"/>
      <c r="W64" s="741">
        <f>SUM(W60:X61)</f>
        <v>0</v>
      </c>
      <c r="X64" s="742"/>
      <c r="Y64" s="78"/>
      <c r="Z64" s="170"/>
      <c r="AA64" s="78"/>
      <c r="AB64" s="78"/>
      <c r="AC64" s="78"/>
      <c r="AD64" s="78"/>
      <c r="AE64" s="78"/>
      <c r="AF64" s="78"/>
      <c r="AG64" s="78"/>
      <c r="AH64" s="78"/>
      <c r="AI64" s="78"/>
      <c r="AJ64" s="78"/>
      <c r="AK64" s="78"/>
      <c r="AL64" s="78"/>
      <c r="AM64" s="78"/>
      <c r="AN64" s="78"/>
      <c r="AP64" s="161"/>
      <c r="AQ64" s="161"/>
      <c r="AR64" s="161"/>
      <c r="AS64" s="161"/>
      <c r="AT64" s="161"/>
    </row>
    <row r="65" spans="2:46" ht="20.25" customHeight="1" x14ac:dyDescent="0.15">
      <c r="B65" s="39"/>
      <c r="C65" s="159"/>
      <c r="D65" s="159"/>
      <c r="E65" s="159"/>
      <c r="F65" s="159"/>
      <c r="G65" s="159"/>
      <c r="H65" s="159"/>
      <c r="I65" s="167"/>
      <c r="J65" s="167"/>
      <c r="K65" s="177"/>
      <c r="L65" s="177"/>
      <c r="M65" s="177"/>
      <c r="N65" s="177"/>
      <c r="O65" s="178"/>
      <c r="P65" s="178"/>
      <c r="Q65" s="178"/>
      <c r="R65" s="179"/>
      <c r="S65" s="179"/>
      <c r="T65" s="179"/>
      <c r="U65" s="179"/>
      <c r="V65" s="180"/>
      <c r="W65" s="170"/>
      <c r="X65" s="170"/>
      <c r="Y65" s="170"/>
      <c r="Z65" s="170"/>
      <c r="AA65" s="78"/>
      <c r="AB65" s="78"/>
      <c r="AC65" s="78"/>
      <c r="AD65" s="78"/>
      <c r="AE65" s="78"/>
      <c r="AF65" s="78"/>
      <c r="AG65" s="78"/>
      <c r="AH65" s="78"/>
      <c r="AI65" s="78"/>
      <c r="AJ65" s="78"/>
      <c r="AK65" s="78"/>
      <c r="AL65" s="78"/>
      <c r="AM65" s="78"/>
      <c r="AN65" s="78"/>
      <c r="AP65" s="161"/>
      <c r="AQ65" s="161"/>
      <c r="AR65" s="161"/>
      <c r="AS65" s="161"/>
      <c r="AT65" s="161"/>
    </row>
    <row r="66" spans="2:46" ht="20.25" customHeight="1" x14ac:dyDescent="0.15">
      <c r="B66" s="39"/>
      <c r="C66" s="159"/>
      <c r="D66" s="159"/>
      <c r="E66" s="159"/>
      <c r="F66" s="159"/>
      <c r="G66" s="159"/>
      <c r="H66" s="159"/>
      <c r="I66" s="167"/>
      <c r="J66" s="167"/>
      <c r="K66" s="169" t="s">
        <v>392</v>
      </c>
      <c r="L66" s="168"/>
      <c r="M66" s="168"/>
      <c r="N66" s="168"/>
      <c r="O66" s="168"/>
      <c r="P66" s="168"/>
      <c r="Q66" s="181" t="s">
        <v>393</v>
      </c>
      <c r="R66" s="737" t="s">
        <v>394</v>
      </c>
      <c r="S66" s="738"/>
      <c r="T66" s="182"/>
      <c r="U66" s="182"/>
      <c r="V66" s="168"/>
      <c r="W66" s="168"/>
      <c r="X66" s="168"/>
      <c r="Y66" s="170"/>
      <c r="Z66" s="170"/>
      <c r="AA66" s="78"/>
      <c r="AB66" s="78"/>
      <c r="AC66" s="78"/>
      <c r="AD66" s="78"/>
      <c r="AE66" s="78"/>
      <c r="AF66" s="78"/>
      <c r="AG66" s="78"/>
      <c r="AH66" s="78"/>
      <c r="AI66" s="78"/>
      <c r="AJ66" s="78"/>
      <c r="AK66" s="78"/>
      <c r="AL66" s="78"/>
      <c r="AM66" s="78"/>
      <c r="AN66" s="78"/>
      <c r="AP66" s="161"/>
      <c r="AQ66" s="161"/>
      <c r="AR66" s="161"/>
      <c r="AS66" s="161"/>
      <c r="AT66" s="161"/>
    </row>
    <row r="67" spans="2:46" ht="20.25" customHeight="1" x14ac:dyDescent="0.15">
      <c r="B67" s="39"/>
      <c r="C67" s="159"/>
      <c r="D67" s="159"/>
      <c r="E67" s="159"/>
      <c r="F67" s="159"/>
      <c r="G67" s="159"/>
      <c r="H67" s="159"/>
      <c r="I67" s="167"/>
      <c r="J67" s="167"/>
      <c r="K67" s="168" t="s">
        <v>395</v>
      </c>
      <c r="L67" s="168"/>
      <c r="M67" s="168"/>
      <c r="N67" s="168"/>
      <c r="O67" s="168"/>
      <c r="P67" s="168" t="s">
        <v>396</v>
      </c>
      <c r="Q67" s="168"/>
      <c r="R67" s="168"/>
      <c r="S67" s="168"/>
      <c r="T67" s="169"/>
      <c r="U67" s="168"/>
      <c r="V67" s="168"/>
      <c r="W67" s="168"/>
      <c r="X67" s="168"/>
      <c r="Y67" s="170"/>
      <c r="Z67" s="170"/>
      <c r="AA67" s="78"/>
      <c r="AB67" s="78"/>
      <c r="AC67" s="78"/>
      <c r="AD67" s="78"/>
      <c r="AE67" s="78"/>
      <c r="AF67" s="78"/>
      <c r="AG67" s="78"/>
      <c r="AH67" s="78"/>
      <c r="AI67" s="78"/>
      <c r="AJ67" s="78"/>
      <c r="AK67" s="78"/>
      <c r="AL67" s="78"/>
      <c r="AM67" s="78"/>
      <c r="AN67" s="78"/>
      <c r="AP67" s="161"/>
      <c r="AQ67" s="161"/>
      <c r="AR67" s="161"/>
      <c r="AS67" s="161"/>
      <c r="AT67" s="161"/>
    </row>
    <row r="68" spans="2:46" ht="20.25" customHeight="1" x14ac:dyDescent="0.15">
      <c r="B68" s="39"/>
      <c r="C68" s="159"/>
      <c r="D68" s="159"/>
      <c r="E68" s="159"/>
      <c r="F68" s="159"/>
      <c r="G68" s="159"/>
      <c r="H68" s="159"/>
      <c r="I68" s="167"/>
      <c r="J68" s="167"/>
      <c r="K68" s="168" t="str">
        <f>IF($R$66="週","対象時間数（週平均）","対象時間数（当月合計）")</f>
        <v>対象時間数（週平均）</v>
      </c>
      <c r="L68" s="168"/>
      <c r="M68" s="168"/>
      <c r="N68" s="168"/>
      <c r="O68" s="168"/>
      <c r="P68" s="168" t="str">
        <f>IF($R$66="週","週に勤務すべき時間数","当月に勤務すべき時間数")</f>
        <v>週に勤務すべき時間数</v>
      </c>
      <c r="Q68" s="168"/>
      <c r="R68" s="168"/>
      <c r="S68" s="168"/>
      <c r="T68" s="169"/>
      <c r="U68" s="168" t="s">
        <v>397</v>
      </c>
      <c r="V68" s="168"/>
      <c r="W68" s="168"/>
      <c r="X68" s="168"/>
      <c r="Y68" s="170"/>
      <c r="Z68" s="170"/>
      <c r="AA68" s="78"/>
      <c r="AB68" s="78"/>
      <c r="AC68" s="78"/>
      <c r="AD68" s="78"/>
      <c r="AE68" s="78"/>
      <c r="AF68" s="78"/>
      <c r="AG68" s="78"/>
      <c r="AH68" s="78"/>
      <c r="AI68" s="78"/>
      <c r="AJ68" s="78"/>
      <c r="AK68" s="78"/>
      <c r="AL68" s="78"/>
      <c r="AM68" s="78"/>
      <c r="AN68" s="78"/>
      <c r="AP68" s="161"/>
      <c r="AQ68" s="161"/>
      <c r="AR68" s="161"/>
      <c r="AS68" s="161"/>
      <c r="AT68" s="161"/>
    </row>
    <row r="69" spans="2:46" ht="20.25" customHeight="1" x14ac:dyDescent="0.15">
      <c r="I69" s="78"/>
      <c r="J69" s="78"/>
      <c r="K69" s="739">
        <f>IF($R$66="週",T64,R64)</f>
        <v>0</v>
      </c>
      <c r="L69" s="739"/>
      <c r="M69" s="739"/>
      <c r="N69" s="739"/>
      <c r="O69" s="183" t="s">
        <v>775</v>
      </c>
      <c r="P69" s="732">
        <f>IF($R$66="週",$BA$6,$BE$6)</f>
        <v>40</v>
      </c>
      <c r="Q69" s="732"/>
      <c r="R69" s="732"/>
      <c r="S69" s="732"/>
      <c r="T69" s="183" t="s">
        <v>776</v>
      </c>
      <c r="U69" s="735">
        <f>ROUNDDOWN(K69/P69,1)</f>
        <v>0</v>
      </c>
      <c r="V69" s="735"/>
      <c r="W69" s="735"/>
      <c r="X69" s="735"/>
      <c r="Y69" s="78"/>
      <c r="Z69" s="78"/>
    </row>
    <row r="70" spans="2:46" ht="20.25" customHeight="1" x14ac:dyDescent="0.15">
      <c r="I70" s="78"/>
      <c r="J70" s="78"/>
      <c r="K70" s="168"/>
      <c r="L70" s="168"/>
      <c r="M70" s="168"/>
      <c r="N70" s="168"/>
      <c r="O70" s="168"/>
      <c r="P70" s="168"/>
      <c r="Q70" s="168"/>
      <c r="R70" s="168"/>
      <c r="S70" s="168"/>
      <c r="T70" s="169"/>
      <c r="U70" s="168" t="s">
        <v>399</v>
      </c>
      <c r="V70" s="168"/>
      <c r="W70" s="168"/>
      <c r="X70" s="168"/>
      <c r="Y70" s="78"/>
      <c r="Z70" s="78"/>
    </row>
    <row r="71" spans="2:46" ht="20.25" customHeight="1" x14ac:dyDescent="0.15">
      <c r="I71" s="78"/>
      <c r="J71" s="78"/>
      <c r="K71" s="168" t="s">
        <v>696</v>
      </c>
      <c r="L71" s="168"/>
      <c r="M71" s="168"/>
      <c r="N71" s="168"/>
      <c r="O71" s="168"/>
      <c r="P71" s="168"/>
      <c r="Q71" s="168"/>
      <c r="R71" s="168"/>
      <c r="S71" s="168"/>
      <c r="T71" s="169"/>
      <c r="U71" s="168"/>
      <c r="V71" s="168"/>
      <c r="W71" s="168"/>
      <c r="X71" s="168"/>
      <c r="Y71" s="78"/>
      <c r="Z71" s="78"/>
    </row>
    <row r="72" spans="2:46" ht="20.25" customHeight="1" x14ac:dyDescent="0.15">
      <c r="I72" s="78"/>
      <c r="J72" s="78"/>
      <c r="K72" s="168" t="s">
        <v>377</v>
      </c>
      <c r="L72" s="168"/>
      <c r="M72" s="168"/>
      <c r="N72" s="168"/>
      <c r="O72" s="168"/>
      <c r="P72" s="168"/>
      <c r="Q72" s="168"/>
      <c r="R72" s="168"/>
      <c r="S72" s="168"/>
      <c r="T72" s="169"/>
      <c r="U72" s="740"/>
      <c r="V72" s="740"/>
      <c r="W72" s="740"/>
      <c r="X72" s="740"/>
      <c r="Y72" s="78"/>
      <c r="Z72" s="78"/>
    </row>
    <row r="73" spans="2:46" ht="20.25" customHeight="1" x14ac:dyDescent="0.15">
      <c r="I73" s="78"/>
      <c r="J73" s="78"/>
      <c r="K73" s="172" t="s">
        <v>400</v>
      </c>
      <c r="L73" s="172"/>
      <c r="M73" s="172"/>
      <c r="N73" s="172"/>
      <c r="O73" s="172"/>
      <c r="P73" s="168" t="s">
        <v>401</v>
      </c>
      <c r="Q73" s="172"/>
      <c r="R73" s="172"/>
      <c r="S73" s="172"/>
      <c r="T73" s="172"/>
      <c r="U73" s="733" t="s">
        <v>391</v>
      </c>
      <c r="V73" s="733"/>
      <c r="W73" s="733"/>
      <c r="X73" s="733"/>
      <c r="Y73" s="78"/>
      <c r="Z73" s="78"/>
    </row>
    <row r="74" spans="2:46" ht="20.25" customHeight="1" x14ac:dyDescent="0.15">
      <c r="I74" s="78"/>
      <c r="J74" s="78"/>
      <c r="K74" s="732">
        <f>W64</f>
        <v>0</v>
      </c>
      <c r="L74" s="732"/>
      <c r="M74" s="732"/>
      <c r="N74" s="732"/>
      <c r="O74" s="183" t="s">
        <v>777</v>
      </c>
      <c r="P74" s="735">
        <f>U69</f>
        <v>0</v>
      </c>
      <c r="Q74" s="735"/>
      <c r="R74" s="735"/>
      <c r="S74" s="735"/>
      <c r="T74" s="183" t="s">
        <v>778</v>
      </c>
      <c r="U74" s="736">
        <f>ROUNDDOWN(K74+P74,1)</f>
        <v>0</v>
      </c>
      <c r="V74" s="736"/>
      <c r="W74" s="736"/>
      <c r="X74" s="736"/>
      <c r="Y74" s="184"/>
      <c r="Z74" s="184"/>
    </row>
    <row r="75" spans="2:46" ht="20.25" customHeight="1" x14ac:dyDescent="0.15"/>
    <row r="76" spans="2:46" ht="20.25" customHeight="1" x14ac:dyDescent="0.15"/>
    <row r="77" spans="2:46" ht="20.25" customHeight="1" x14ac:dyDescent="0.15"/>
    <row r="78" spans="2:46" ht="20.25" customHeight="1" x14ac:dyDescent="0.15"/>
    <row r="79" spans="2:46" ht="20.25" customHeight="1" x14ac:dyDescent="0.15"/>
    <row r="80" spans="2:46"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115" spans="1:59" x14ac:dyDescent="0.15">
      <c r="AQ115" s="185"/>
      <c r="AR115" s="185"/>
      <c r="AS115" s="185"/>
      <c r="AT115" s="185"/>
      <c r="AU115" s="185"/>
      <c r="AV115" s="185"/>
      <c r="AW115" s="185"/>
      <c r="AX115" s="185"/>
      <c r="AY115" s="185"/>
      <c r="AZ115" s="186"/>
      <c r="BA115" s="186"/>
      <c r="BB115" s="186"/>
      <c r="BC115" s="186"/>
      <c r="BD115" s="186"/>
      <c r="BE115" s="186"/>
    </row>
    <row r="116" spans="1:59" x14ac:dyDescent="0.15">
      <c r="AQ116" s="185"/>
      <c r="AR116" s="185"/>
      <c r="AS116" s="185"/>
      <c r="AT116" s="185"/>
      <c r="AU116" s="185"/>
      <c r="AV116" s="185"/>
      <c r="AW116" s="185"/>
      <c r="AX116" s="185"/>
      <c r="AY116" s="185"/>
      <c r="AZ116" s="186"/>
      <c r="BA116" s="186"/>
      <c r="BB116" s="186"/>
      <c r="BC116" s="186"/>
      <c r="BD116" s="186"/>
      <c r="BE116" s="186"/>
    </row>
    <row r="121" spans="1:59" x14ac:dyDescent="0.15">
      <c r="A121" s="187"/>
      <c r="B121" s="187"/>
      <c r="C121" s="188"/>
      <c r="D121" s="188"/>
      <c r="E121" s="188"/>
      <c r="F121" s="188"/>
      <c r="G121" s="188"/>
      <c r="H121" s="188"/>
      <c r="I121" s="188"/>
      <c r="J121" s="188"/>
      <c r="K121" s="185"/>
      <c r="L121" s="185"/>
      <c r="M121" s="185"/>
      <c r="N121" s="185"/>
      <c r="O121" s="185"/>
      <c r="P121" s="185"/>
      <c r="Q121" s="185"/>
      <c r="R121" s="185"/>
      <c r="S121" s="185"/>
      <c r="T121" s="185"/>
      <c r="U121" s="185"/>
      <c r="V121" s="185"/>
      <c r="W121" s="185"/>
      <c r="X121" s="185"/>
      <c r="Y121" s="185"/>
      <c r="Z121" s="185"/>
      <c r="AA121" s="185"/>
      <c r="AB121" s="185"/>
      <c r="AC121" s="185"/>
      <c r="AD121" s="185"/>
      <c r="AE121" s="185"/>
      <c r="AF121" s="185"/>
      <c r="AG121" s="185"/>
      <c r="AH121" s="185"/>
      <c r="AI121" s="185"/>
      <c r="AJ121" s="185"/>
      <c r="AK121" s="185"/>
      <c r="AL121" s="185"/>
      <c r="AM121" s="185"/>
      <c r="AN121" s="185"/>
      <c r="AO121" s="185"/>
      <c r="AP121" s="185"/>
      <c r="BF121" s="186"/>
      <c r="BG121" s="186"/>
    </row>
    <row r="122" spans="1:59" x14ac:dyDescent="0.15">
      <c r="A122" s="187"/>
      <c r="B122" s="187"/>
      <c r="C122" s="188"/>
      <c r="D122" s="188"/>
      <c r="E122" s="188"/>
      <c r="F122" s="188"/>
      <c r="G122" s="188"/>
      <c r="H122" s="188"/>
      <c r="I122" s="188"/>
      <c r="J122" s="188"/>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BF122" s="186"/>
      <c r="BG122" s="186"/>
    </row>
    <row r="123" spans="1:59" x14ac:dyDescent="0.15">
      <c r="A123" s="187"/>
      <c r="B123" s="187"/>
      <c r="C123" s="189"/>
      <c r="D123" s="189"/>
      <c r="E123" s="189"/>
      <c r="F123" s="189"/>
      <c r="G123" s="189"/>
      <c r="H123" s="189"/>
      <c r="I123" s="189"/>
      <c r="J123" s="189"/>
      <c r="K123" s="188"/>
      <c r="L123" s="188"/>
      <c r="M123" s="187"/>
      <c r="N123" s="187"/>
      <c r="O123" s="187"/>
      <c r="P123" s="187"/>
      <c r="Q123" s="187"/>
      <c r="R123" s="187"/>
    </row>
    <row r="124" spans="1:59" x14ac:dyDescent="0.15">
      <c r="A124" s="187"/>
      <c r="B124" s="187"/>
      <c r="C124" s="189"/>
      <c r="D124" s="189"/>
      <c r="E124" s="189"/>
      <c r="F124" s="189"/>
      <c r="G124" s="189"/>
      <c r="H124" s="189"/>
      <c r="I124" s="189"/>
      <c r="J124" s="189"/>
      <c r="K124" s="188"/>
      <c r="L124" s="188"/>
      <c r="M124" s="187"/>
      <c r="N124" s="187"/>
      <c r="O124" s="187"/>
      <c r="P124" s="187"/>
      <c r="Q124" s="187"/>
      <c r="R124" s="187"/>
    </row>
    <row r="125" spans="1:59" x14ac:dyDescent="0.15">
      <c r="C125" s="89"/>
      <c r="D125" s="89"/>
      <c r="E125" s="89"/>
      <c r="F125" s="89"/>
      <c r="G125" s="89"/>
      <c r="H125" s="89"/>
      <c r="I125" s="89"/>
      <c r="J125" s="89"/>
    </row>
    <row r="126" spans="1:59" x14ac:dyDescent="0.15">
      <c r="C126" s="89"/>
      <c r="D126" s="89"/>
      <c r="E126" s="89"/>
      <c r="F126" s="89"/>
      <c r="G126" s="89"/>
      <c r="H126" s="89"/>
      <c r="I126" s="89"/>
      <c r="J126" s="89"/>
    </row>
    <row r="127" spans="1:59" x14ac:dyDescent="0.15">
      <c r="C127" s="89"/>
      <c r="D127" s="89"/>
      <c r="E127" s="89"/>
      <c r="F127" s="89"/>
      <c r="G127" s="89"/>
      <c r="H127" s="89"/>
      <c r="I127" s="89"/>
      <c r="J127" s="89"/>
    </row>
    <row r="128" spans="1:59" x14ac:dyDescent="0.15">
      <c r="C128" s="89"/>
      <c r="D128" s="89"/>
      <c r="E128" s="89"/>
      <c r="F128" s="89"/>
      <c r="G128" s="89"/>
      <c r="H128" s="89"/>
      <c r="I128" s="89"/>
      <c r="J128" s="89"/>
    </row>
  </sheetData>
  <sheetProtection insertRows="0" deleteRows="0"/>
  <mergeCells count="283">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0:S14"/>
    <mergeCell ref="W10:BA10"/>
    <mergeCell ref="BD17:BE17"/>
    <mergeCell ref="BF17:BJ18"/>
    <mergeCell ref="BB18:BC18"/>
    <mergeCell ref="BD18:BE18"/>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F21:BJ22"/>
    <mergeCell ref="BB22:BC22"/>
    <mergeCell ref="BD22:BE22"/>
    <mergeCell ref="B23:B24"/>
    <mergeCell ref="C23:D24"/>
    <mergeCell ref="I23:J24"/>
    <mergeCell ref="K23:N24"/>
    <mergeCell ref="O23:S24"/>
    <mergeCell ref="BB23:BC23"/>
    <mergeCell ref="BF23:BJ24"/>
    <mergeCell ref="BB20:BC20"/>
    <mergeCell ref="BD20:BE20"/>
    <mergeCell ref="B21:B22"/>
    <mergeCell ref="C21:D22"/>
    <mergeCell ref="I21:J22"/>
    <mergeCell ref="K21:N22"/>
    <mergeCell ref="O21:S22"/>
    <mergeCell ref="BB21:BC21"/>
    <mergeCell ref="BF19:BJ20"/>
    <mergeCell ref="BD23:BE23"/>
    <mergeCell ref="BB24:BC24"/>
    <mergeCell ref="BD24:BE24"/>
    <mergeCell ref="BD21:BE21"/>
    <mergeCell ref="B19:B20"/>
    <mergeCell ref="C19:D20"/>
    <mergeCell ref="I19:J20"/>
    <mergeCell ref="K19:N20"/>
    <mergeCell ref="O19:S20"/>
    <mergeCell ref="BB19:BC19"/>
    <mergeCell ref="BD19:BE19"/>
    <mergeCell ref="BF25:BJ26"/>
    <mergeCell ref="BB26:BC26"/>
    <mergeCell ref="BD26:BE26"/>
    <mergeCell ref="B27:B28"/>
    <mergeCell ref="C27:D28"/>
    <mergeCell ref="I27:J28"/>
    <mergeCell ref="K27:N28"/>
    <mergeCell ref="O27:S28"/>
    <mergeCell ref="BB27:BC27"/>
    <mergeCell ref="B25:B26"/>
    <mergeCell ref="C25:D26"/>
    <mergeCell ref="I25:J26"/>
    <mergeCell ref="K25:N26"/>
    <mergeCell ref="O25:S26"/>
    <mergeCell ref="BB25:BC25"/>
    <mergeCell ref="BD27:BE27"/>
    <mergeCell ref="BF27:BJ28"/>
    <mergeCell ref="BB28:BC28"/>
    <mergeCell ref="BD28:BE28"/>
    <mergeCell ref="BD25:BE25"/>
    <mergeCell ref="BD29:BE29"/>
    <mergeCell ref="BF29:BJ30"/>
    <mergeCell ref="BB30:BC30"/>
    <mergeCell ref="BD30:BE30"/>
    <mergeCell ref="B31:B32"/>
    <mergeCell ref="C31:D32"/>
    <mergeCell ref="I31:J32"/>
    <mergeCell ref="K31:N32"/>
    <mergeCell ref="O31:S32"/>
    <mergeCell ref="BB31:BC31"/>
    <mergeCell ref="B29:B30"/>
    <mergeCell ref="C29:D30"/>
    <mergeCell ref="I29:J30"/>
    <mergeCell ref="K29:N30"/>
    <mergeCell ref="O29:S30"/>
    <mergeCell ref="BB29:BC29"/>
    <mergeCell ref="BD31:BE31"/>
    <mergeCell ref="BF31:BJ32"/>
    <mergeCell ref="BB32:BC32"/>
    <mergeCell ref="BD32:BE32"/>
    <mergeCell ref="BD33:BE33"/>
    <mergeCell ref="BF33:BJ34"/>
    <mergeCell ref="BB34:BC34"/>
    <mergeCell ref="BD34:BE34"/>
    <mergeCell ref="B35:B36"/>
    <mergeCell ref="C35:D36"/>
    <mergeCell ref="I35:J36"/>
    <mergeCell ref="K35:N36"/>
    <mergeCell ref="O35:S36"/>
    <mergeCell ref="BB35:BC35"/>
    <mergeCell ref="B33:B34"/>
    <mergeCell ref="C33:D34"/>
    <mergeCell ref="I33:J34"/>
    <mergeCell ref="K33:N34"/>
    <mergeCell ref="O33:S34"/>
    <mergeCell ref="BB33:BC33"/>
    <mergeCell ref="BD35:BE35"/>
    <mergeCell ref="BF35:BJ36"/>
    <mergeCell ref="BB36:BC36"/>
    <mergeCell ref="BD36:BE36"/>
    <mergeCell ref="BD37:BE37"/>
    <mergeCell ref="BF37:BJ38"/>
    <mergeCell ref="BB38:BC38"/>
    <mergeCell ref="BD38:BE38"/>
    <mergeCell ref="B39:B40"/>
    <mergeCell ref="C39:D40"/>
    <mergeCell ref="I39:J40"/>
    <mergeCell ref="K39:N40"/>
    <mergeCell ref="O39:S40"/>
    <mergeCell ref="BB39:BC39"/>
    <mergeCell ref="B37:B38"/>
    <mergeCell ref="C37:D38"/>
    <mergeCell ref="I37:J38"/>
    <mergeCell ref="K37:N38"/>
    <mergeCell ref="O37:S38"/>
    <mergeCell ref="BB37:BC37"/>
    <mergeCell ref="BD39:BE39"/>
    <mergeCell ref="BF39:BJ40"/>
    <mergeCell ref="BB40:BC40"/>
    <mergeCell ref="BD40:BE40"/>
    <mergeCell ref="BD41:BE41"/>
    <mergeCell ref="BF41:BJ42"/>
    <mergeCell ref="BB42:BC42"/>
    <mergeCell ref="BD42:BE42"/>
    <mergeCell ref="B43:B44"/>
    <mergeCell ref="C43:D44"/>
    <mergeCell ref="I43:J44"/>
    <mergeCell ref="K43:N44"/>
    <mergeCell ref="O43:S44"/>
    <mergeCell ref="BB43:BC43"/>
    <mergeCell ref="B41:B42"/>
    <mergeCell ref="C41:D42"/>
    <mergeCell ref="I41:J42"/>
    <mergeCell ref="K41:N42"/>
    <mergeCell ref="O41:S42"/>
    <mergeCell ref="BB41:BC41"/>
    <mergeCell ref="BD43:BE43"/>
    <mergeCell ref="BF43:BJ44"/>
    <mergeCell ref="BB44:BC44"/>
    <mergeCell ref="BD44:BE44"/>
    <mergeCell ref="BD45:BE45"/>
    <mergeCell ref="BF45:BJ46"/>
    <mergeCell ref="BB46:BC46"/>
    <mergeCell ref="BD46:BE46"/>
    <mergeCell ref="B47:B48"/>
    <mergeCell ref="C47:D48"/>
    <mergeCell ref="I47:J48"/>
    <mergeCell ref="K47:N48"/>
    <mergeCell ref="O47:S48"/>
    <mergeCell ref="BB47:BC47"/>
    <mergeCell ref="B45:B46"/>
    <mergeCell ref="C45:D46"/>
    <mergeCell ref="I45:J46"/>
    <mergeCell ref="K45:N46"/>
    <mergeCell ref="O45:S46"/>
    <mergeCell ref="BB45:BC45"/>
    <mergeCell ref="BD47:BE47"/>
    <mergeCell ref="BF47:BJ48"/>
    <mergeCell ref="BB48:BC48"/>
    <mergeCell ref="BD48:BE48"/>
    <mergeCell ref="BD49:BE49"/>
    <mergeCell ref="BF49:BJ50"/>
    <mergeCell ref="BB50:BC50"/>
    <mergeCell ref="BD50:BE50"/>
    <mergeCell ref="B51:B52"/>
    <mergeCell ref="C51:D52"/>
    <mergeCell ref="I51:J52"/>
    <mergeCell ref="K51:N52"/>
    <mergeCell ref="O51:S52"/>
    <mergeCell ref="BB51:BC51"/>
    <mergeCell ref="B49:B50"/>
    <mergeCell ref="C49:D50"/>
    <mergeCell ref="I49:J50"/>
    <mergeCell ref="K49:N50"/>
    <mergeCell ref="O49:S50"/>
    <mergeCell ref="BB49:BC49"/>
    <mergeCell ref="BD53:BE53"/>
    <mergeCell ref="BF53:BJ54"/>
    <mergeCell ref="BB54:BC54"/>
    <mergeCell ref="BD54:BE54"/>
    <mergeCell ref="BD51:BE51"/>
    <mergeCell ref="BF51:BJ52"/>
    <mergeCell ref="BB52:BC52"/>
    <mergeCell ref="BD52:BE52"/>
    <mergeCell ref="B53:B54"/>
    <mergeCell ref="C53:D54"/>
    <mergeCell ref="I53:J54"/>
    <mergeCell ref="K53:N54"/>
    <mergeCell ref="O53:S54"/>
    <mergeCell ref="BB53:BC53"/>
    <mergeCell ref="AP57:AS57"/>
    <mergeCell ref="K58:L59"/>
    <mergeCell ref="M58:P58"/>
    <mergeCell ref="R58:U58"/>
    <mergeCell ref="AA58:AB58"/>
    <mergeCell ref="AC58:AF58"/>
    <mergeCell ref="AA60:AB60"/>
    <mergeCell ref="AC60:AF60"/>
    <mergeCell ref="K61:L61"/>
    <mergeCell ref="M61:N61"/>
    <mergeCell ref="O61:P61"/>
    <mergeCell ref="R61:S61"/>
    <mergeCell ref="T61:U61"/>
    <mergeCell ref="W61:X61"/>
    <mergeCell ref="AA61:AB61"/>
    <mergeCell ref="AC61:AF61"/>
    <mergeCell ref="K60:L60"/>
    <mergeCell ref="M60:N60"/>
    <mergeCell ref="O60:P60"/>
    <mergeCell ref="R60:S60"/>
    <mergeCell ref="T60:U60"/>
    <mergeCell ref="W60:X60"/>
    <mergeCell ref="AP58:AS58"/>
    <mergeCell ref="M59:N59"/>
    <mergeCell ref="O59:P59"/>
    <mergeCell ref="R59:S59"/>
    <mergeCell ref="T59:U59"/>
    <mergeCell ref="AA59:AB59"/>
    <mergeCell ref="AC59:AF59"/>
    <mergeCell ref="AP59:AS59"/>
    <mergeCell ref="K74:N74"/>
    <mergeCell ref="P74:S74"/>
    <mergeCell ref="U74:X74"/>
    <mergeCell ref="R66:S66"/>
    <mergeCell ref="K69:N69"/>
    <mergeCell ref="P69:S69"/>
    <mergeCell ref="U69:X69"/>
    <mergeCell ref="U72:X72"/>
    <mergeCell ref="U73:X73"/>
    <mergeCell ref="K64:L64"/>
    <mergeCell ref="M64:N64"/>
    <mergeCell ref="O64:P64"/>
    <mergeCell ref="R64:S64"/>
    <mergeCell ref="T64:U64"/>
    <mergeCell ref="W64:X64"/>
    <mergeCell ref="AA62:AB62"/>
    <mergeCell ref="AC62:AF62"/>
    <mergeCell ref="K63:L63"/>
    <mergeCell ref="M63:N63"/>
    <mergeCell ref="O63:P63"/>
    <mergeCell ref="R63:S63"/>
    <mergeCell ref="T63:U63"/>
    <mergeCell ref="W63:X63"/>
    <mergeCell ref="K62:L62"/>
    <mergeCell ref="M62:N62"/>
    <mergeCell ref="O62:P62"/>
    <mergeCell ref="R62:S62"/>
    <mergeCell ref="T62:U62"/>
    <mergeCell ref="W62:X62"/>
  </mergeCells>
  <phoneticPr fontId="4"/>
  <conditionalFormatting sqref="W68:Z68">
    <cfRule type="expression" dxfId="112" priority="203">
      <formula>OR(#REF!=$B55,#REF!=$B55)</formula>
    </cfRule>
  </conditionalFormatting>
  <conditionalFormatting sqref="Z58 W58:X58 W67:Z67">
    <cfRule type="expression" dxfId="111" priority="204">
      <formula>OR(#REF!=$B56,#REF!=$B56)</formula>
    </cfRule>
  </conditionalFormatting>
  <conditionalFormatting sqref="BB16:BE16">
    <cfRule type="expression" dxfId="110" priority="202">
      <formula>INDIRECT(ADDRESS(ROW(),COLUMN()))=TRUNC(INDIRECT(ADDRESS(ROW(),COLUMN())))</formula>
    </cfRule>
  </conditionalFormatting>
  <conditionalFormatting sqref="BB18:BE18">
    <cfRule type="expression" dxfId="109" priority="201">
      <formula>INDIRECT(ADDRESS(ROW(),COLUMN()))=TRUNC(INDIRECT(ADDRESS(ROW(),COLUMN())))</formula>
    </cfRule>
  </conditionalFormatting>
  <conditionalFormatting sqref="BB20:BE20">
    <cfRule type="expression" dxfId="108" priority="200">
      <formula>INDIRECT(ADDRESS(ROW(),COLUMN()))=TRUNC(INDIRECT(ADDRESS(ROW(),COLUMN())))</formula>
    </cfRule>
  </conditionalFormatting>
  <conditionalFormatting sqref="BB22:BE22">
    <cfRule type="expression" dxfId="107" priority="199">
      <formula>INDIRECT(ADDRESS(ROW(),COLUMN()))=TRUNC(INDIRECT(ADDRESS(ROW(),COLUMN())))</formula>
    </cfRule>
  </conditionalFormatting>
  <conditionalFormatting sqref="BB24:BE24">
    <cfRule type="expression" dxfId="106" priority="198">
      <formula>INDIRECT(ADDRESS(ROW(),COLUMN()))=TRUNC(INDIRECT(ADDRESS(ROW(),COLUMN())))</formula>
    </cfRule>
  </conditionalFormatting>
  <conditionalFormatting sqref="BB26:BE26">
    <cfRule type="expression" dxfId="105" priority="197">
      <formula>INDIRECT(ADDRESS(ROW(),COLUMN()))=TRUNC(INDIRECT(ADDRESS(ROW(),COLUMN())))</formula>
    </cfRule>
  </conditionalFormatting>
  <conditionalFormatting sqref="BB28:BE28">
    <cfRule type="expression" dxfId="104" priority="196">
      <formula>INDIRECT(ADDRESS(ROW(),COLUMN()))=TRUNC(INDIRECT(ADDRESS(ROW(),COLUMN())))</formula>
    </cfRule>
  </conditionalFormatting>
  <conditionalFormatting sqref="BB30:BE30">
    <cfRule type="expression" dxfId="103" priority="195">
      <formula>INDIRECT(ADDRESS(ROW(),COLUMN()))=TRUNC(INDIRECT(ADDRESS(ROW(),COLUMN())))</formula>
    </cfRule>
  </conditionalFormatting>
  <conditionalFormatting sqref="BB32:BE32">
    <cfRule type="expression" dxfId="102" priority="194">
      <formula>INDIRECT(ADDRESS(ROW(),COLUMN()))=TRUNC(INDIRECT(ADDRESS(ROW(),COLUMN())))</formula>
    </cfRule>
  </conditionalFormatting>
  <conditionalFormatting sqref="BB34:BE34">
    <cfRule type="expression" dxfId="101" priority="193">
      <formula>INDIRECT(ADDRESS(ROW(),COLUMN()))=TRUNC(INDIRECT(ADDRESS(ROW(),COLUMN())))</formula>
    </cfRule>
  </conditionalFormatting>
  <conditionalFormatting sqref="BB36:BE36">
    <cfRule type="expression" dxfId="100" priority="192">
      <formula>INDIRECT(ADDRESS(ROW(),COLUMN()))=TRUNC(INDIRECT(ADDRESS(ROW(),COLUMN())))</formula>
    </cfRule>
  </conditionalFormatting>
  <conditionalFormatting sqref="BB38:BE38">
    <cfRule type="expression" dxfId="99" priority="191">
      <formula>INDIRECT(ADDRESS(ROW(),COLUMN()))=TRUNC(INDIRECT(ADDRESS(ROW(),COLUMN())))</formula>
    </cfRule>
  </conditionalFormatting>
  <conditionalFormatting sqref="BB40:BE40">
    <cfRule type="expression" dxfId="98" priority="190">
      <formula>INDIRECT(ADDRESS(ROW(),COLUMN()))=TRUNC(INDIRECT(ADDRESS(ROW(),COLUMN())))</formula>
    </cfRule>
  </conditionalFormatting>
  <conditionalFormatting sqref="BB42:BE42">
    <cfRule type="expression" dxfId="97" priority="189">
      <formula>INDIRECT(ADDRESS(ROW(),COLUMN()))=TRUNC(INDIRECT(ADDRESS(ROW(),COLUMN())))</formula>
    </cfRule>
  </conditionalFormatting>
  <conditionalFormatting sqref="BB44:BE44">
    <cfRule type="expression" dxfId="96" priority="188">
      <formula>INDIRECT(ADDRESS(ROW(),COLUMN()))=TRUNC(INDIRECT(ADDRESS(ROW(),COLUMN())))</formula>
    </cfRule>
  </conditionalFormatting>
  <conditionalFormatting sqref="BB46:BE46">
    <cfRule type="expression" dxfId="95" priority="187">
      <formula>INDIRECT(ADDRESS(ROW(),COLUMN()))=TRUNC(INDIRECT(ADDRESS(ROW(),COLUMN())))</formula>
    </cfRule>
  </conditionalFormatting>
  <conditionalFormatting sqref="BB48:BE48">
    <cfRule type="expression" dxfId="94" priority="186">
      <formula>INDIRECT(ADDRESS(ROW(),COLUMN()))=TRUNC(INDIRECT(ADDRESS(ROW(),COLUMN())))</formula>
    </cfRule>
  </conditionalFormatting>
  <conditionalFormatting sqref="BB50:BE50">
    <cfRule type="expression" dxfId="93" priority="185">
      <formula>INDIRECT(ADDRESS(ROW(),COLUMN()))=TRUNC(INDIRECT(ADDRESS(ROW(),COLUMN())))</formula>
    </cfRule>
  </conditionalFormatting>
  <conditionalFormatting sqref="BB52:BE52">
    <cfRule type="expression" dxfId="92" priority="184">
      <formula>INDIRECT(ADDRESS(ROW(),COLUMN()))=TRUNC(INDIRECT(ADDRESS(ROW(),COLUMN())))</formula>
    </cfRule>
  </conditionalFormatting>
  <conditionalFormatting sqref="BB54:BE54">
    <cfRule type="expression" dxfId="91" priority="183">
      <formula>INDIRECT(ADDRESS(ROW(),COLUMN()))=TRUNC(INDIRECT(ADDRESS(ROW(),COLUMN())))</formula>
    </cfRule>
  </conditionalFormatting>
  <conditionalFormatting sqref="M60:X64">
    <cfRule type="expression" dxfId="90" priority="173">
      <formula>INDIRECT(ADDRESS(ROW(),COLUMN()))=TRUNC(INDIRECT(ADDRESS(ROW(),COLUMN())))</formula>
    </cfRule>
  </conditionalFormatting>
  <conditionalFormatting sqref="K69:N69">
    <cfRule type="expression" dxfId="89" priority="172">
      <formula>INDIRECT(ADDRESS(ROW(),COLUMN()))=TRUNC(INDIRECT(ADDRESS(ROW(),COLUMN())))</formula>
    </cfRule>
  </conditionalFormatting>
  <conditionalFormatting sqref="W16:BA16">
    <cfRule type="expression" dxfId="88" priority="170">
      <formula>INDIRECT(ADDRESS(ROW(),COLUMN()))=TRUNC(INDIRECT(ADDRESS(ROW(),COLUMN())))</formula>
    </cfRule>
  </conditionalFormatting>
  <conditionalFormatting sqref="W18:BA18">
    <cfRule type="expression" dxfId="87" priority="171">
      <formula>INDIRECT(ADDRESS(ROW(),COLUMN()))=TRUNC(INDIRECT(ADDRESS(ROW(),COLUMN())))</formula>
    </cfRule>
  </conditionalFormatting>
  <conditionalFormatting sqref="W20:BA20">
    <cfRule type="expression" dxfId="86" priority="169">
      <formula>INDIRECT(ADDRESS(ROW(),COLUMN()))=TRUNC(INDIRECT(ADDRESS(ROW(),COLUMN())))</formula>
    </cfRule>
  </conditionalFormatting>
  <conditionalFormatting sqref="W22:BA22">
    <cfRule type="expression" dxfId="85" priority="168">
      <formula>INDIRECT(ADDRESS(ROW(),COLUMN()))=TRUNC(INDIRECT(ADDRESS(ROW(),COLUMN())))</formula>
    </cfRule>
  </conditionalFormatting>
  <conditionalFormatting sqref="W24:BA24">
    <cfRule type="expression" dxfId="84" priority="167">
      <formula>INDIRECT(ADDRESS(ROW(),COLUMN()))=TRUNC(INDIRECT(ADDRESS(ROW(),COLUMN())))</formula>
    </cfRule>
  </conditionalFormatting>
  <conditionalFormatting sqref="W26:BA26">
    <cfRule type="expression" dxfId="83" priority="166">
      <formula>INDIRECT(ADDRESS(ROW(),COLUMN()))=TRUNC(INDIRECT(ADDRESS(ROW(),COLUMN())))</formula>
    </cfRule>
  </conditionalFormatting>
  <conditionalFormatting sqref="W28:BA28">
    <cfRule type="expression" dxfId="82" priority="165">
      <formula>INDIRECT(ADDRESS(ROW(),COLUMN()))=TRUNC(INDIRECT(ADDRESS(ROW(),COLUMN())))</formula>
    </cfRule>
  </conditionalFormatting>
  <conditionalFormatting sqref="W30:BA30">
    <cfRule type="expression" dxfId="81" priority="164">
      <formula>INDIRECT(ADDRESS(ROW(),COLUMN()))=TRUNC(INDIRECT(ADDRESS(ROW(),COLUMN())))</formula>
    </cfRule>
  </conditionalFormatting>
  <conditionalFormatting sqref="W32:BA32">
    <cfRule type="expression" dxfId="80" priority="163">
      <formula>INDIRECT(ADDRESS(ROW(),COLUMN()))=TRUNC(INDIRECT(ADDRESS(ROW(),COLUMN())))</formula>
    </cfRule>
  </conditionalFormatting>
  <conditionalFormatting sqref="W34:BA34">
    <cfRule type="expression" dxfId="79" priority="162">
      <formula>INDIRECT(ADDRESS(ROW(),COLUMN()))=TRUNC(INDIRECT(ADDRESS(ROW(),COLUMN())))</formula>
    </cfRule>
  </conditionalFormatting>
  <conditionalFormatting sqref="W36:BA36">
    <cfRule type="expression" dxfId="78" priority="161">
      <formula>INDIRECT(ADDRESS(ROW(),COLUMN()))=TRUNC(INDIRECT(ADDRESS(ROW(),COLUMN())))</formula>
    </cfRule>
  </conditionalFormatting>
  <conditionalFormatting sqref="W38:BA38">
    <cfRule type="expression" dxfId="77" priority="160">
      <formula>INDIRECT(ADDRESS(ROW(),COLUMN()))=TRUNC(INDIRECT(ADDRESS(ROW(),COLUMN())))</formula>
    </cfRule>
  </conditionalFormatting>
  <conditionalFormatting sqref="W40:BA40">
    <cfRule type="expression" dxfId="76" priority="159">
      <formula>INDIRECT(ADDRESS(ROW(),COLUMN()))=TRUNC(INDIRECT(ADDRESS(ROW(),COLUMN())))</formula>
    </cfRule>
  </conditionalFormatting>
  <conditionalFormatting sqref="W42:BA42">
    <cfRule type="expression" dxfId="75" priority="158">
      <formula>INDIRECT(ADDRESS(ROW(),COLUMN()))=TRUNC(INDIRECT(ADDRESS(ROW(),COLUMN())))</formula>
    </cfRule>
  </conditionalFormatting>
  <conditionalFormatting sqref="W44:BA44">
    <cfRule type="expression" dxfId="74" priority="157">
      <formula>INDIRECT(ADDRESS(ROW(),COLUMN()))=TRUNC(INDIRECT(ADDRESS(ROW(),COLUMN())))</formula>
    </cfRule>
  </conditionalFormatting>
  <conditionalFormatting sqref="W46:BA46">
    <cfRule type="expression" dxfId="73" priority="156">
      <formula>INDIRECT(ADDRESS(ROW(),COLUMN()))=TRUNC(INDIRECT(ADDRESS(ROW(),COLUMN())))</formula>
    </cfRule>
  </conditionalFormatting>
  <conditionalFormatting sqref="W48:BA48">
    <cfRule type="expression" dxfId="72" priority="155">
      <formula>INDIRECT(ADDRESS(ROW(),COLUMN()))=TRUNC(INDIRECT(ADDRESS(ROW(),COLUMN())))</formula>
    </cfRule>
  </conditionalFormatting>
  <conditionalFormatting sqref="W50:BA50">
    <cfRule type="expression" dxfId="71" priority="154">
      <formula>INDIRECT(ADDRESS(ROW(),COLUMN()))=TRUNC(INDIRECT(ADDRESS(ROW(),COLUMN())))</formula>
    </cfRule>
  </conditionalFormatting>
  <conditionalFormatting sqref="W52:BA52">
    <cfRule type="expression" dxfId="70" priority="153">
      <formula>INDIRECT(ADDRESS(ROW(),COLUMN()))=TRUNC(INDIRECT(ADDRESS(ROW(),COLUMN())))</formula>
    </cfRule>
  </conditionalFormatting>
  <conditionalFormatting sqref="W54:BA54">
    <cfRule type="expression" dxfId="69" priority="152">
      <formula>INDIRECT(ADDRESS(ROW(),COLUMN()))=TRUNC(INDIRECT(ADDRESS(ROW(),COLUMN())))</formula>
    </cfRule>
  </conditionalFormatting>
  <conditionalFormatting sqref="AA62:AK62">
    <cfRule type="expression" dxfId="68" priority="205">
      <formula>OR(#REF!=$B55,#REF!=$B55)</formula>
    </cfRule>
  </conditionalFormatting>
  <conditionalFormatting sqref="AA61:AK61">
    <cfRule type="expression" dxfId="67" priority="206">
      <formula>OR(#REF!=$B65,#REF!=$B65)</formula>
    </cfRule>
  </conditionalFormatting>
  <dataValidations count="9">
    <dataValidation type="list" allowBlank="1" showInputMessage="1" sqref="I15:J54" xr:uid="{00000000-0002-0000-0100-000001000000}">
      <formula1>"A, B, C, D"</formula1>
    </dataValidation>
    <dataValidation type="list" allowBlank="1" showInputMessage="1" sqref="W15:BA15 W17:BA17 W19:BA19 W21:BA21 W23:BA23 W25:BA25 W27:BA27 W29:BA29 W31:BA31 W33:BA33 W35:BA35 W37:BA37 W39:BA39 W41:BA41 W43:BA43 W45:BA45 W47:BA47 W49:BA49 W51:BA51 W53:BA53" xr:uid="{00000000-0002-0000-0100-000002000000}">
      <formula1>シフト記号表</formula1>
    </dataValidation>
    <dataValidation type="list" allowBlank="1" showInputMessage="1" sqref="C15:D54" xr:uid="{00000000-0002-0000-0100-000003000000}">
      <formula1>職種</formula1>
    </dataValidation>
    <dataValidation type="list" allowBlank="1" showInputMessage="1" showErrorMessage="1" sqref="BE4:BH4" xr:uid="{00000000-0002-0000-0100-000004000000}">
      <formula1>"予定,実績,予定・実績"</formula1>
    </dataValidation>
    <dataValidation type="decimal" allowBlank="1" showInputMessage="1" showErrorMessage="1" error="入力可能範囲　32～40" sqref="BA6:BB6" xr:uid="{00000000-0002-0000-0100-000005000000}">
      <formula1>32</formula1>
      <formula2>40</formula2>
    </dataValidation>
    <dataValidation type="list" allowBlank="1" showInputMessage="1" showErrorMessage="1" sqref="AF3:AF4" xr:uid="{00000000-0002-0000-0100-000006000000}">
      <formula1>#REF!</formula1>
    </dataValidation>
    <dataValidation type="list" allowBlank="1" showInputMessage="1" showErrorMessage="1" sqref="BE3:BH3" xr:uid="{00000000-0002-0000-0100-000007000000}">
      <formula1>"４週,暦月"</formula1>
    </dataValidation>
    <dataValidation type="list" allowBlank="1" showInputMessage="1" showErrorMessage="1" sqref="R66:S66" xr:uid="{00000000-0002-0000-0100-000008000000}">
      <formula1>"週,暦月"</formula1>
    </dataValidation>
    <dataValidation type="list" errorStyle="warning" allowBlank="1" showInputMessage="1" error="リストにない場合のみ、入力してください。" sqref="K15:N54" xr:uid="{00000000-0002-0000-0100-000000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100-000009000000}">
          <x14:formula1>
            <xm:f>プルダウン・リスト!$C$4:$C$8</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N54"/>
  <sheetViews>
    <sheetView tabSelected="1" topLeftCell="A4" zoomScale="85" zoomScaleNormal="85" workbookViewId="0">
      <selection sqref="A1:AA1"/>
    </sheetView>
  </sheetViews>
  <sheetFormatPr defaultColWidth="10.28515625" defaultRowHeight="18.75" x14ac:dyDescent="0.15"/>
  <cols>
    <col min="1" max="1" width="1.85546875" style="192" customWidth="1"/>
    <col min="2" max="2" width="6.42578125" style="191" customWidth="1"/>
    <col min="3" max="3" width="12.140625" style="191" customWidth="1"/>
    <col min="4" max="4" width="12.140625" style="191" hidden="1" customWidth="1"/>
    <col min="5" max="5" width="3.85546875" style="191" bestFit="1" customWidth="1"/>
    <col min="6" max="6" width="17.85546875" style="192" customWidth="1"/>
    <col min="7" max="7" width="3.85546875" style="192" bestFit="1" customWidth="1"/>
    <col min="8" max="8" width="17.85546875" style="192" customWidth="1"/>
    <col min="9" max="9" width="3.85546875" style="192" bestFit="1" customWidth="1"/>
    <col min="10" max="10" width="17.85546875" style="191" customWidth="1"/>
    <col min="11" max="11" width="3.85546875" style="192" bestFit="1" customWidth="1"/>
    <col min="12" max="12" width="17.85546875" style="192" customWidth="1"/>
    <col min="13" max="13" width="3.85546875" style="192" customWidth="1"/>
    <col min="14" max="14" width="57.85546875" style="192" customWidth="1"/>
    <col min="15" max="16384" width="10.28515625" style="192"/>
  </cols>
  <sheetData>
    <row r="1" spans="2:14" x14ac:dyDescent="0.15">
      <c r="B1" s="190" t="s">
        <v>403</v>
      </c>
    </row>
    <row r="2" spans="2:14" x14ac:dyDescent="0.15">
      <c r="B2" s="193" t="s">
        <v>404</v>
      </c>
      <c r="F2" s="194"/>
      <c r="G2" s="195"/>
      <c r="H2" s="195"/>
      <c r="I2" s="195"/>
      <c r="J2" s="196"/>
      <c r="K2" s="195"/>
      <c r="L2" s="195"/>
    </row>
    <row r="3" spans="2:14" x14ac:dyDescent="0.15">
      <c r="B3" s="194" t="s">
        <v>405</v>
      </c>
      <c r="F3" s="196" t="s">
        <v>406</v>
      </c>
      <c r="G3" s="195"/>
      <c r="H3" s="195"/>
      <c r="I3" s="195"/>
      <c r="J3" s="196"/>
      <c r="K3" s="195"/>
      <c r="L3" s="195"/>
    </row>
    <row r="4" spans="2:14" x14ac:dyDescent="0.15">
      <c r="B4" s="193"/>
      <c r="F4" s="852" t="s">
        <v>408</v>
      </c>
      <c r="G4" s="852"/>
      <c r="H4" s="852"/>
      <c r="I4" s="852"/>
      <c r="J4" s="852"/>
      <c r="K4" s="852"/>
      <c r="L4" s="852"/>
      <c r="N4" s="852" t="s">
        <v>698</v>
      </c>
    </row>
    <row r="5" spans="2:14" x14ac:dyDescent="0.15">
      <c r="B5" s="191" t="s">
        <v>342</v>
      </c>
      <c r="C5" s="191" t="s">
        <v>378</v>
      </c>
      <c r="F5" s="191" t="s">
        <v>700</v>
      </c>
      <c r="G5" s="191"/>
      <c r="H5" s="191" t="s">
        <v>701</v>
      </c>
      <c r="J5" s="191" t="s">
        <v>407</v>
      </c>
      <c r="L5" s="191" t="s">
        <v>408</v>
      </c>
      <c r="N5" s="852"/>
    </row>
    <row r="6" spans="2:14" x14ac:dyDescent="0.15">
      <c r="B6" s="197">
        <v>1</v>
      </c>
      <c r="C6" s="198" t="s">
        <v>351</v>
      </c>
      <c r="D6" s="199" t="str">
        <f>C6</f>
        <v>a</v>
      </c>
      <c r="E6" s="197" t="s">
        <v>409</v>
      </c>
      <c r="F6" s="200"/>
      <c r="G6" s="197" t="s">
        <v>410</v>
      </c>
      <c r="H6" s="200"/>
      <c r="I6" s="201" t="s">
        <v>716</v>
      </c>
      <c r="J6" s="200">
        <v>0</v>
      </c>
      <c r="K6" s="202" t="s">
        <v>719</v>
      </c>
      <c r="L6" s="203" t="str">
        <f>IF(OR(F6="",H6=""),"",(H6+IF(F6&gt;H6,1,0)-F6-J6)*24)</f>
        <v/>
      </c>
      <c r="N6" s="204"/>
    </row>
    <row r="7" spans="2:14" x14ac:dyDescent="0.15">
      <c r="B7" s="197">
        <v>2</v>
      </c>
      <c r="C7" s="198" t="s">
        <v>779</v>
      </c>
      <c r="D7" s="199" t="str">
        <f t="shared" ref="D7:D38" si="0">C7</f>
        <v>b</v>
      </c>
      <c r="E7" s="197" t="s">
        <v>713</v>
      </c>
      <c r="F7" s="200"/>
      <c r="G7" s="197" t="s">
        <v>410</v>
      </c>
      <c r="H7" s="200"/>
      <c r="I7" s="201" t="s">
        <v>704</v>
      </c>
      <c r="J7" s="200">
        <v>0</v>
      </c>
      <c r="K7" s="202" t="s">
        <v>334</v>
      </c>
      <c r="L7" s="203" t="str">
        <f>IF(OR(F7="",H7=""),"",(H7+IF(F7&gt;H7,1,0)-F7-J7)*24)</f>
        <v/>
      </c>
      <c r="N7" s="204"/>
    </row>
    <row r="8" spans="2:14" x14ac:dyDescent="0.15">
      <c r="B8" s="197">
        <v>3</v>
      </c>
      <c r="C8" s="198" t="s">
        <v>360</v>
      </c>
      <c r="D8" s="199" t="str">
        <f t="shared" si="0"/>
        <v>c</v>
      </c>
      <c r="E8" s="197" t="s">
        <v>409</v>
      </c>
      <c r="F8" s="200"/>
      <c r="G8" s="197" t="s">
        <v>721</v>
      </c>
      <c r="H8" s="200"/>
      <c r="I8" s="201" t="s">
        <v>704</v>
      </c>
      <c r="J8" s="200">
        <v>0</v>
      </c>
      <c r="K8" s="202" t="s">
        <v>334</v>
      </c>
      <c r="L8" s="203" t="str">
        <f>IF(OR(F8="",H8=""),"",(H8+IF(F8&gt;H8,1,0)-F8-J8)*24)</f>
        <v/>
      </c>
      <c r="N8" s="204"/>
    </row>
    <row r="9" spans="2:14" x14ac:dyDescent="0.15">
      <c r="B9" s="197">
        <v>4</v>
      </c>
      <c r="C9" s="198" t="s">
        <v>361</v>
      </c>
      <c r="D9" s="199" t="str">
        <f t="shared" si="0"/>
        <v>d</v>
      </c>
      <c r="E9" s="197" t="s">
        <v>409</v>
      </c>
      <c r="F9" s="200"/>
      <c r="G9" s="197" t="s">
        <v>780</v>
      </c>
      <c r="H9" s="200"/>
      <c r="I9" s="201" t="s">
        <v>704</v>
      </c>
      <c r="J9" s="200">
        <v>0</v>
      </c>
      <c r="K9" s="202" t="s">
        <v>334</v>
      </c>
      <c r="L9" s="203" t="str">
        <f>IF(OR(F9="",H9=""),"",(H9+IF(F9&gt;H9,1,0)-F9-J9)*24)</f>
        <v/>
      </c>
      <c r="N9" s="204"/>
    </row>
    <row r="10" spans="2:14" x14ac:dyDescent="0.15">
      <c r="B10" s="197">
        <v>5</v>
      </c>
      <c r="C10" s="198" t="s">
        <v>411</v>
      </c>
      <c r="D10" s="199" t="str">
        <f t="shared" si="0"/>
        <v>e</v>
      </c>
      <c r="E10" s="197" t="s">
        <v>409</v>
      </c>
      <c r="F10" s="200"/>
      <c r="G10" s="197" t="s">
        <v>410</v>
      </c>
      <c r="H10" s="200"/>
      <c r="I10" s="201" t="s">
        <v>781</v>
      </c>
      <c r="J10" s="200">
        <v>0</v>
      </c>
      <c r="K10" s="202" t="s">
        <v>334</v>
      </c>
      <c r="L10" s="203" t="str">
        <f t="shared" ref="L10:L22" si="1">IF(OR(F10="",H10=""),"",(H10+IF(F10&gt;H10,1,0)-F10-J10)*24)</f>
        <v/>
      </c>
      <c r="N10" s="204"/>
    </row>
    <row r="11" spans="2:14" x14ac:dyDescent="0.15">
      <c r="B11" s="197">
        <v>6</v>
      </c>
      <c r="C11" s="198" t="s">
        <v>412</v>
      </c>
      <c r="D11" s="199" t="str">
        <f t="shared" si="0"/>
        <v>f</v>
      </c>
      <c r="E11" s="197" t="s">
        <v>409</v>
      </c>
      <c r="F11" s="200"/>
      <c r="G11" s="197" t="s">
        <v>410</v>
      </c>
      <c r="H11" s="200"/>
      <c r="I11" s="201" t="s">
        <v>704</v>
      </c>
      <c r="J11" s="200">
        <v>0</v>
      </c>
      <c r="K11" s="202" t="s">
        <v>334</v>
      </c>
      <c r="L11" s="203" t="str">
        <f>IF(OR(F11="",H11=""),"",(H11+IF(F11&gt;H11,1,0)-F11-J11)*24)</f>
        <v/>
      </c>
      <c r="N11" s="204"/>
    </row>
    <row r="12" spans="2:14" x14ac:dyDescent="0.15">
      <c r="B12" s="197">
        <v>7</v>
      </c>
      <c r="C12" s="198" t="s">
        <v>413</v>
      </c>
      <c r="D12" s="199" t="str">
        <f t="shared" si="0"/>
        <v>g</v>
      </c>
      <c r="E12" s="197" t="s">
        <v>409</v>
      </c>
      <c r="F12" s="200"/>
      <c r="G12" s="197" t="s">
        <v>410</v>
      </c>
      <c r="H12" s="200"/>
      <c r="I12" s="201" t="s">
        <v>704</v>
      </c>
      <c r="J12" s="200">
        <v>0</v>
      </c>
      <c r="K12" s="202" t="s">
        <v>334</v>
      </c>
      <c r="L12" s="203" t="str">
        <f t="shared" si="1"/>
        <v/>
      </c>
      <c r="N12" s="204"/>
    </row>
    <row r="13" spans="2:14" x14ac:dyDescent="0.15">
      <c r="B13" s="197">
        <v>8</v>
      </c>
      <c r="C13" s="198" t="s">
        <v>414</v>
      </c>
      <c r="D13" s="199" t="str">
        <f t="shared" si="0"/>
        <v>h</v>
      </c>
      <c r="E13" s="197" t="s">
        <v>409</v>
      </c>
      <c r="F13" s="200"/>
      <c r="G13" s="197" t="s">
        <v>410</v>
      </c>
      <c r="H13" s="200"/>
      <c r="I13" s="201" t="s">
        <v>704</v>
      </c>
      <c r="J13" s="200">
        <v>0</v>
      </c>
      <c r="K13" s="202" t="s">
        <v>334</v>
      </c>
      <c r="L13" s="203" t="str">
        <f t="shared" si="1"/>
        <v/>
      </c>
      <c r="N13" s="204"/>
    </row>
    <row r="14" spans="2:14" x14ac:dyDescent="0.15">
      <c r="B14" s="197">
        <v>9</v>
      </c>
      <c r="C14" s="198" t="s">
        <v>415</v>
      </c>
      <c r="D14" s="199" t="str">
        <f t="shared" si="0"/>
        <v>i</v>
      </c>
      <c r="E14" s="197" t="s">
        <v>409</v>
      </c>
      <c r="F14" s="200"/>
      <c r="G14" s="197" t="s">
        <v>721</v>
      </c>
      <c r="H14" s="200"/>
      <c r="I14" s="201" t="s">
        <v>704</v>
      </c>
      <c r="J14" s="200">
        <v>0</v>
      </c>
      <c r="K14" s="202" t="s">
        <v>334</v>
      </c>
      <c r="L14" s="203" t="str">
        <f t="shared" si="1"/>
        <v/>
      </c>
      <c r="N14" s="204"/>
    </row>
    <row r="15" spans="2:14" x14ac:dyDescent="0.15">
      <c r="B15" s="197">
        <v>10</v>
      </c>
      <c r="C15" s="198" t="s">
        <v>416</v>
      </c>
      <c r="D15" s="199" t="str">
        <f t="shared" si="0"/>
        <v>j</v>
      </c>
      <c r="E15" s="197" t="s">
        <v>409</v>
      </c>
      <c r="F15" s="200"/>
      <c r="G15" s="197" t="s">
        <v>410</v>
      </c>
      <c r="H15" s="200"/>
      <c r="I15" s="201" t="s">
        <v>704</v>
      </c>
      <c r="J15" s="200">
        <v>0</v>
      </c>
      <c r="K15" s="202" t="s">
        <v>334</v>
      </c>
      <c r="L15" s="203" t="str">
        <f t="shared" si="1"/>
        <v/>
      </c>
      <c r="N15" s="204"/>
    </row>
    <row r="16" spans="2:14" x14ac:dyDescent="0.15">
      <c r="B16" s="197">
        <v>11</v>
      </c>
      <c r="C16" s="198" t="s">
        <v>417</v>
      </c>
      <c r="D16" s="199" t="str">
        <f t="shared" si="0"/>
        <v>k</v>
      </c>
      <c r="E16" s="197" t="s">
        <v>409</v>
      </c>
      <c r="F16" s="200"/>
      <c r="G16" s="197" t="s">
        <v>410</v>
      </c>
      <c r="H16" s="200"/>
      <c r="I16" s="201" t="s">
        <v>705</v>
      </c>
      <c r="J16" s="200">
        <v>0</v>
      </c>
      <c r="K16" s="202" t="s">
        <v>334</v>
      </c>
      <c r="L16" s="203" t="str">
        <f t="shared" si="1"/>
        <v/>
      </c>
      <c r="N16" s="204"/>
    </row>
    <row r="17" spans="2:14" x14ac:dyDescent="0.15">
      <c r="B17" s="197">
        <v>12</v>
      </c>
      <c r="C17" s="198" t="s">
        <v>418</v>
      </c>
      <c r="D17" s="199" t="str">
        <f t="shared" si="0"/>
        <v>l</v>
      </c>
      <c r="E17" s="197" t="s">
        <v>409</v>
      </c>
      <c r="F17" s="200"/>
      <c r="G17" s="197" t="s">
        <v>410</v>
      </c>
      <c r="H17" s="200"/>
      <c r="I17" s="201" t="s">
        <v>704</v>
      </c>
      <c r="J17" s="200">
        <v>0</v>
      </c>
      <c r="K17" s="202" t="s">
        <v>334</v>
      </c>
      <c r="L17" s="203" t="str">
        <f t="shared" si="1"/>
        <v/>
      </c>
      <c r="N17" s="204"/>
    </row>
    <row r="18" spans="2:14" x14ac:dyDescent="0.15">
      <c r="B18" s="197">
        <v>13</v>
      </c>
      <c r="C18" s="198" t="s">
        <v>419</v>
      </c>
      <c r="D18" s="199" t="str">
        <f t="shared" si="0"/>
        <v>m</v>
      </c>
      <c r="E18" s="197" t="s">
        <v>409</v>
      </c>
      <c r="F18" s="200"/>
      <c r="G18" s="197" t="s">
        <v>410</v>
      </c>
      <c r="H18" s="200"/>
      <c r="I18" s="201" t="s">
        <v>704</v>
      </c>
      <c r="J18" s="200">
        <v>0</v>
      </c>
      <c r="K18" s="202" t="s">
        <v>334</v>
      </c>
      <c r="L18" s="203" t="str">
        <f t="shared" si="1"/>
        <v/>
      </c>
      <c r="N18" s="204"/>
    </row>
    <row r="19" spans="2:14" x14ac:dyDescent="0.15">
      <c r="B19" s="197">
        <v>14</v>
      </c>
      <c r="C19" s="198" t="s">
        <v>420</v>
      </c>
      <c r="D19" s="199" t="str">
        <f t="shared" si="0"/>
        <v>n</v>
      </c>
      <c r="E19" s="197" t="s">
        <v>409</v>
      </c>
      <c r="F19" s="200"/>
      <c r="G19" s="197" t="s">
        <v>410</v>
      </c>
      <c r="H19" s="200"/>
      <c r="I19" s="201" t="s">
        <v>704</v>
      </c>
      <c r="J19" s="200">
        <v>0</v>
      </c>
      <c r="K19" s="202" t="s">
        <v>334</v>
      </c>
      <c r="L19" s="203" t="str">
        <f t="shared" si="1"/>
        <v/>
      </c>
      <c r="N19" s="204"/>
    </row>
    <row r="20" spans="2:14" x14ac:dyDescent="0.15">
      <c r="B20" s="197">
        <v>15</v>
      </c>
      <c r="C20" s="198" t="s">
        <v>782</v>
      </c>
      <c r="D20" s="199" t="str">
        <f t="shared" si="0"/>
        <v>o</v>
      </c>
      <c r="E20" s="197" t="s">
        <v>409</v>
      </c>
      <c r="F20" s="200"/>
      <c r="G20" s="197" t="s">
        <v>410</v>
      </c>
      <c r="H20" s="200"/>
      <c r="I20" s="201" t="s">
        <v>704</v>
      </c>
      <c r="J20" s="200">
        <v>0</v>
      </c>
      <c r="K20" s="202" t="s">
        <v>334</v>
      </c>
      <c r="L20" s="203" t="str">
        <f t="shared" si="1"/>
        <v/>
      </c>
      <c r="N20" s="204"/>
    </row>
    <row r="21" spans="2:14" x14ac:dyDescent="0.15">
      <c r="B21" s="197">
        <v>16</v>
      </c>
      <c r="C21" s="198" t="s">
        <v>421</v>
      </c>
      <c r="D21" s="199" t="str">
        <f t="shared" si="0"/>
        <v>p</v>
      </c>
      <c r="E21" s="197" t="s">
        <v>409</v>
      </c>
      <c r="F21" s="200"/>
      <c r="G21" s="197" t="s">
        <v>721</v>
      </c>
      <c r="H21" s="200"/>
      <c r="I21" s="201" t="s">
        <v>704</v>
      </c>
      <c r="J21" s="200">
        <v>0</v>
      </c>
      <c r="K21" s="202" t="s">
        <v>334</v>
      </c>
      <c r="L21" s="203" t="str">
        <f t="shared" si="1"/>
        <v/>
      </c>
      <c r="N21" s="204"/>
    </row>
    <row r="22" spans="2:14" x14ac:dyDescent="0.15">
      <c r="B22" s="197">
        <v>17</v>
      </c>
      <c r="C22" s="198" t="s">
        <v>422</v>
      </c>
      <c r="D22" s="199" t="str">
        <f t="shared" si="0"/>
        <v>q</v>
      </c>
      <c r="E22" s="197" t="s">
        <v>409</v>
      </c>
      <c r="F22" s="200"/>
      <c r="G22" s="197" t="s">
        <v>410</v>
      </c>
      <c r="H22" s="200"/>
      <c r="I22" s="201" t="s">
        <v>781</v>
      </c>
      <c r="J22" s="200">
        <v>0</v>
      </c>
      <c r="K22" s="202" t="s">
        <v>334</v>
      </c>
      <c r="L22" s="203" t="str">
        <f t="shared" si="1"/>
        <v/>
      </c>
      <c r="N22" s="204"/>
    </row>
    <row r="23" spans="2:14" x14ac:dyDescent="0.15">
      <c r="B23" s="197">
        <v>18</v>
      </c>
      <c r="C23" s="198" t="s">
        <v>355</v>
      </c>
      <c r="D23" s="199" t="str">
        <f t="shared" si="0"/>
        <v>r</v>
      </c>
      <c r="E23" s="197" t="s">
        <v>409</v>
      </c>
      <c r="F23" s="205"/>
      <c r="G23" s="197" t="s">
        <v>410</v>
      </c>
      <c r="H23" s="205"/>
      <c r="I23" s="201" t="s">
        <v>705</v>
      </c>
      <c r="J23" s="205"/>
      <c r="K23" s="202" t="s">
        <v>334</v>
      </c>
      <c r="L23" s="198">
        <v>1</v>
      </c>
      <c r="N23" s="204"/>
    </row>
    <row r="24" spans="2:14" x14ac:dyDescent="0.15">
      <c r="B24" s="197">
        <v>19</v>
      </c>
      <c r="C24" s="198" t="s">
        <v>783</v>
      </c>
      <c r="D24" s="199" t="str">
        <f t="shared" si="0"/>
        <v>s</v>
      </c>
      <c r="E24" s="197" t="s">
        <v>409</v>
      </c>
      <c r="F24" s="205"/>
      <c r="G24" s="197" t="s">
        <v>410</v>
      </c>
      <c r="H24" s="205"/>
      <c r="I24" s="201" t="s">
        <v>704</v>
      </c>
      <c r="J24" s="205"/>
      <c r="K24" s="202" t="s">
        <v>334</v>
      </c>
      <c r="L24" s="198">
        <v>2</v>
      </c>
      <c r="N24" s="204"/>
    </row>
    <row r="25" spans="2:14" x14ac:dyDescent="0.15">
      <c r="B25" s="197">
        <v>20</v>
      </c>
      <c r="C25" s="198" t="s">
        <v>423</v>
      </c>
      <c r="D25" s="199" t="str">
        <f t="shared" si="0"/>
        <v>t</v>
      </c>
      <c r="E25" s="197" t="s">
        <v>409</v>
      </c>
      <c r="F25" s="205"/>
      <c r="G25" s="197" t="s">
        <v>780</v>
      </c>
      <c r="H25" s="205"/>
      <c r="I25" s="201" t="s">
        <v>704</v>
      </c>
      <c r="J25" s="205"/>
      <c r="K25" s="202" t="s">
        <v>334</v>
      </c>
      <c r="L25" s="198">
        <v>3</v>
      </c>
      <c r="N25" s="204"/>
    </row>
    <row r="26" spans="2:14" x14ac:dyDescent="0.15">
      <c r="B26" s="197">
        <v>21</v>
      </c>
      <c r="C26" s="198" t="s">
        <v>784</v>
      </c>
      <c r="D26" s="199" t="str">
        <f t="shared" si="0"/>
        <v>u</v>
      </c>
      <c r="E26" s="197" t="s">
        <v>409</v>
      </c>
      <c r="F26" s="205"/>
      <c r="G26" s="197" t="s">
        <v>410</v>
      </c>
      <c r="H26" s="205"/>
      <c r="I26" s="201" t="s">
        <v>704</v>
      </c>
      <c r="J26" s="205"/>
      <c r="K26" s="202" t="s">
        <v>334</v>
      </c>
      <c r="L26" s="198">
        <v>4</v>
      </c>
      <c r="N26" s="204"/>
    </row>
    <row r="27" spans="2:14" x14ac:dyDescent="0.15">
      <c r="B27" s="197">
        <v>22</v>
      </c>
      <c r="C27" s="198" t="s">
        <v>424</v>
      </c>
      <c r="D27" s="199" t="str">
        <f t="shared" si="0"/>
        <v>v</v>
      </c>
      <c r="E27" s="197" t="s">
        <v>409</v>
      </c>
      <c r="F27" s="205"/>
      <c r="G27" s="197" t="s">
        <v>410</v>
      </c>
      <c r="H27" s="205"/>
      <c r="I27" s="201" t="s">
        <v>704</v>
      </c>
      <c r="J27" s="205"/>
      <c r="K27" s="202" t="s">
        <v>599</v>
      </c>
      <c r="L27" s="198">
        <v>5</v>
      </c>
      <c r="N27" s="204"/>
    </row>
    <row r="28" spans="2:14" x14ac:dyDescent="0.15">
      <c r="B28" s="197">
        <v>23</v>
      </c>
      <c r="C28" s="198" t="s">
        <v>785</v>
      </c>
      <c r="D28" s="199" t="str">
        <f t="shared" si="0"/>
        <v>w</v>
      </c>
      <c r="E28" s="197" t="s">
        <v>409</v>
      </c>
      <c r="F28" s="205"/>
      <c r="G28" s="197" t="s">
        <v>410</v>
      </c>
      <c r="H28" s="205"/>
      <c r="I28" s="201" t="s">
        <v>704</v>
      </c>
      <c r="J28" s="205"/>
      <c r="K28" s="202" t="s">
        <v>334</v>
      </c>
      <c r="L28" s="198">
        <v>6</v>
      </c>
      <c r="N28" s="204"/>
    </row>
    <row r="29" spans="2:14" x14ac:dyDescent="0.15">
      <c r="B29" s="197">
        <v>24</v>
      </c>
      <c r="C29" s="198" t="s">
        <v>425</v>
      </c>
      <c r="D29" s="199" t="str">
        <f t="shared" si="0"/>
        <v>x</v>
      </c>
      <c r="E29" s="197" t="s">
        <v>409</v>
      </c>
      <c r="F29" s="205"/>
      <c r="G29" s="197" t="s">
        <v>780</v>
      </c>
      <c r="H29" s="205"/>
      <c r="I29" s="201" t="s">
        <v>704</v>
      </c>
      <c r="J29" s="205"/>
      <c r="K29" s="202" t="s">
        <v>334</v>
      </c>
      <c r="L29" s="198">
        <v>7</v>
      </c>
      <c r="N29" s="204"/>
    </row>
    <row r="30" spans="2:14" x14ac:dyDescent="0.15">
      <c r="B30" s="197">
        <v>25</v>
      </c>
      <c r="C30" s="198" t="s">
        <v>426</v>
      </c>
      <c r="D30" s="199" t="str">
        <f t="shared" si="0"/>
        <v>y</v>
      </c>
      <c r="E30" s="197" t="s">
        <v>409</v>
      </c>
      <c r="F30" s="205"/>
      <c r="G30" s="197" t="s">
        <v>410</v>
      </c>
      <c r="H30" s="205"/>
      <c r="I30" s="201" t="s">
        <v>704</v>
      </c>
      <c r="J30" s="205"/>
      <c r="K30" s="202" t="s">
        <v>334</v>
      </c>
      <c r="L30" s="198">
        <v>8</v>
      </c>
      <c r="N30" s="204"/>
    </row>
    <row r="31" spans="2:14" x14ac:dyDescent="0.15">
      <c r="B31" s="197">
        <v>26</v>
      </c>
      <c r="C31" s="198" t="s">
        <v>427</v>
      </c>
      <c r="D31" s="199" t="str">
        <f t="shared" si="0"/>
        <v>z</v>
      </c>
      <c r="E31" s="197" t="s">
        <v>713</v>
      </c>
      <c r="F31" s="205"/>
      <c r="G31" s="197" t="s">
        <v>410</v>
      </c>
      <c r="H31" s="205"/>
      <c r="I31" s="201" t="s">
        <v>704</v>
      </c>
      <c r="J31" s="205"/>
      <c r="K31" s="202" t="s">
        <v>334</v>
      </c>
      <c r="L31" s="198">
        <v>1</v>
      </c>
      <c r="N31" s="204"/>
    </row>
    <row r="32" spans="2:14" x14ac:dyDescent="0.15">
      <c r="B32" s="197">
        <v>27</v>
      </c>
      <c r="C32" s="198" t="s">
        <v>425</v>
      </c>
      <c r="D32" s="199" t="str">
        <f t="shared" si="0"/>
        <v>x</v>
      </c>
      <c r="E32" s="197" t="s">
        <v>409</v>
      </c>
      <c r="F32" s="205"/>
      <c r="G32" s="197" t="s">
        <v>410</v>
      </c>
      <c r="H32" s="205"/>
      <c r="I32" s="201" t="s">
        <v>781</v>
      </c>
      <c r="J32" s="205"/>
      <c r="K32" s="202" t="s">
        <v>334</v>
      </c>
      <c r="L32" s="198">
        <v>2</v>
      </c>
      <c r="N32" s="204"/>
    </row>
    <row r="33" spans="2:14" x14ac:dyDescent="0.15">
      <c r="B33" s="197">
        <v>28</v>
      </c>
      <c r="C33" s="198" t="s">
        <v>786</v>
      </c>
      <c r="D33" s="199" t="str">
        <f t="shared" si="0"/>
        <v>aa</v>
      </c>
      <c r="E33" s="197" t="s">
        <v>409</v>
      </c>
      <c r="F33" s="205"/>
      <c r="G33" s="197" t="s">
        <v>410</v>
      </c>
      <c r="H33" s="205"/>
      <c r="I33" s="201" t="s">
        <v>704</v>
      </c>
      <c r="J33" s="205"/>
      <c r="K33" s="202" t="s">
        <v>334</v>
      </c>
      <c r="L33" s="198">
        <v>3</v>
      </c>
      <c r="N33" s="204"/>
    </row>
    <row r="34" spans="2:14" x14ac:dyDescent="0.15">
      <c r="B34" s="197">
        <v>29</v>
      </c>
      <c r="C34" s="198" t="s">
        <v>787</v>
      </c>
      <c r="D34" s="199" t="str">
        <f t="shared" si="0"/>
        <v>ab</v>
      </c>
      <c r="E34" s="197" t="s">
        <v>409</v>
      </c>
      <c r="F34" s="205"/>
      <c r="G34" s="197" t="s">
        <v>410</v>
      </c>
      <c r="H34" s="205"/>
      <c r="I34" s="201" t="s">
        <v>704</v>
      </c>
      <c r="J34" s="205"/>
      <c r="K34" s="202" t="s">
        <v>599</v>
      </c>
      <c r="L34" s="198">
        <v>4</v>
      </c>
      <c r="N34" s="204"/>
    </row>
    <row r="35" spans="2:14" x14ac:dyDescent="0.15">
      <c r="B35" s="197">
        <v>30</v>
      </c>
      <c r="C35" s="198" t="s">
        <v>788</v>
      </c>
      <c r="D35" s="199" t="str">
        <f t="shared" si="0"/>
        <v>ac</v>
      </c>
      <c r="E35" s="197" t="s">
        <v>409</v>
      </c>
      <c r="F35" s="205"/>
      <c r="G35" s="197" t="s">
        <v>410</v>
      </c>
      <c r="H35" s="205"/>
      <c r="I35" s="201" t="s">
        <v>704</v>
      </c>
      <c r="J35" s="205"/>
      <c r="K35" s="202" t="s">
        <v>334</v>
      </c>
      <c r="L35" s="198">
        <v>5</v>
      </c>
      <c r="N35" s="204"/>
    </row>
    <row r="36" spans="2:14" x14ac:dyDescent="0.15">
      <c r="B36" s="197">
        <v>31</v>
      </c>
      <c r="C36" s="198" t="s">
        <v>741</v>
      </c>
      <c r="D36" s="199" t="str">
        <f t="shared" si="0"/>
        <v>ad</v>
      </c>
      <c r="E36" s="197" t="s">
        <v>409</v>
      </c>
      <c r="F36" s="205"/>
      <c r="G36" s="197" t="s">
        <v>410</v>
      </c>
      <c r="H36" s="205"/>
      <c r="I36" s="201" t="s">
        <v>704</v>
      </c>
      <c r="J36" s="205"/>
      <c r="K36" s="202" t="s">
        <v>334</v>
      </c>
      <c r="L36" s="198">
        <v>6</v>
      </c>
      <c r="N36" s="204"/>
    </row>
    <row r="37" spans="2:14" x14ac:dyDescent="0.15">
      <c r="B37" s="197">
        <v>32</v>
      </c>
      <c r="C37" s="198" t="s">
        <v>789</v>
      </c>
      <c r="D37" s="199" t="str">
        <f t="shared" si="0"/>
        <v>ae</v>
      </c>
      <c r="E37" s="197" t="s">
        <v>409</v>
      </c>
      <c r="F37" s="205"/>
      <c r="G37" s="197" t="s">
        <v>410</v>
      </c>
      <c r="H37" s="205"/>
      <c r="I37" s="201" t="s">
        <v>704</v>
      </c>
      <c r="J37" s="205"/>
      <c r="K37" s="202" t="s">
        <v>334</v>
      </c>
      <c r="L37" s="198">
        <v>7</v>
      </c>
      <c r="N37" s="204"/>
    </row>
    <row r="38" spans="2:14" x14ac:dyDescent="0.15">
      <c r="B38" s="197">
        <v>33</v>
      </c>
      <c r="C38" s="198" t="s">
        <v>790</v>
      </c>
      <c r="D38" s="199" t="str">
        <f t="shared" si="0"/>
        <v>af</v>
      </c>
      <c r="E38" s="197" t="s">
        <v>409</v>
      </c>
      <c r="F38" s="205"/>
      <c r="G38" s="197" t="s">
        <v>410</v>
      </c>
      <c r="H38" s="205"/>
      <c r="I38" s="201" t="s">
        <v>705</v>
      </c>
      <c r="J38" s="205"/>
      <c r="K38" s="202" t="s">
        <v>334</v>
      </c>
      <c r="L38" s="198">
        <v>8</v>
      </c>
      <c r="N38" s="204"/>
    </row>
    <row r="39" spans="2:14" x14ac:dyDescent="0.15">
      <c r="B39" s="197">
        <v>34</v>
      </c>
      <c r="C39" s="206" t="s">
        <v>791</v>
      </c>
      <c r="D39" s="199"/>
      <c r="E39" s="197" t="s">
        <v>409</v>
      </c>
      <c r="F39" s="200"/>
      <c r="G39" s="197" t="s">
        <v>410</v>
      </c>
      <c r="H39" s="200"/>
      <c r="I39" s="201" t="s">
        <v>704</v>
      </c>
      <c r="J39" s="200">
        <v>0</v>
      </c>
      <c r="K39" s="202" t="s">
        <v>334</v>
      </c>
      <c r="L39" s="203" t="str">
        <f t="shared" ref="L39:L40" si="2">IF(OR(F39="",H39=""),"",(H39+IF(F39&gt;H39,1,0)-F39-J39)*24)</f>
        <v/>
      </c>
      <c r="N39" s="204"/>
    </row>
    <row r="40" spans="2:14" x14ac:dyDescent="0.15">
      <c r="B40" s="197"/>
      <c r="C40" s="207" t="s">
        <v>389</v>
      </c>
      <c r="D40" s="199"/>
      <c r="E40" s="197" t="s">
        <v>792</v>
      </c>
      <c r="F40" s="200"/>
      <c r="G40" s="197" t="s">
        <v>793</v>
      </c>
      <c r="H40" s="200"/>
      <c r="I40" s="201" t="s">
        <v>705</v>
      </c>
      <c r="J40" s="200">
        <v>0</v>
      </c>
      <c r="K40" s="202" t="s">
        <v>334</v>
      </c>
      <c r="L40" s="203" t="str">
        <f t="shared" si="2"/>
        <v/>
      </c>
      <c r="N40" s="204"/>
    </row>
    <row r="41" spans="2:14" x14ac:dyDescent="0.15">
      <c r="B41" s="197"/>
      <c r="C41" s="208" t="s">
        <v>389</v>
      </c>
      <c r="D41" s="199" t="str">
        <f>C39</f>
        <v>ag</v>
      </c>
      <c r="E41" s="197" t="s">
        <v>713</v>
      </c>
      <c r="F41" s="200" t="s">
        <v>389</v>
      </c>
      <c r="G41" s="197" t="s">
        <v>410</v>
      </c>
      <c r="H41" s="200" t="s">
        <v>389</v>
      </c>
      <c r="I41" s="201" t="s">
        <v>704</v>
      </c>
      <c r="J41" s="200" t="s">
        <v>694</v>
      </c>
      <c r="K41" s="202" t="s">
        <v>334</v>
      </c>
      <c r="L41" s="203" t="str">
        <f>IF(OR(L39="",L40=""),"",L39+L40)</f>
        <v/>
      </c>
      <c r="N41" s="204"/>
    </row>
    <row r="42" spans="2:14" x14ac:dyDescent="0.15">
      <c r="B42" s="197"/>
      <c r="C42" s="206" t="s">
        <v>748</v>
      </c>
      <c r="D42" s="199"/>
      <c r="E42" s="197" t="s">
        <v>409</v>
      </c>
      <c r="F42" s="200"/>
      <c r="G42" s="197" t="s">
        <v>793</v>
      </c>
      <c r="H42" s="200"/>
      <c r="I42" s="201" t="s">
        <v>704</v>
      </c>
      <c r="J42" s="200">
        <v>0</v>
      </c>
      <c r="K42" s="202" t="s">
        <v>794</v>
      </c>
      <c r="L42" s="203" t="str">
        <f t="shared" ref="L42:L43" si="3">IF(OR(F42="",H42=""),"",(H42+IF(F42&gt;H42,1,0)-F42-J42)*24)</f>
        <v/>
      </c>
      <c r="N42" s="204"/>
    </row>
    <row r="43" spans="2:14" x14ac:dyDescent="0.15">
      <c r="B43" s="197">
        <v>35</v>
      </c>
      <c r="C43" s="207" t="s">
        <v>795</v>
      </c>
      <c r="D43" s="199"/>
      <c r="E43" s="197" t="s">
        <v>792</v>
      </c>
      <c r="F43" s="200"/>
      <c r="G43" s="197" t="s">
        <v>721</v>
      </c>
      <c r="H43" s="200"/>
      <c r="I43" s="201" t="s">
        <v>704</v>
      </c>
      <c r="J43" s="200">
        <v>0</v>
      </c>
      <c r="K43" s="202" t="s">
        <v>796</v>
      </c>
      <c r="L43" s="203" t="str">
        <f t="shared" si="3"/>
        <v/>
      </c>
      <c r="N43" s="204"/>
    </row>
    <row r="44" spans="2:14" x14ac:dyDescent="0.15">
      <c r="B44" s="197"/>
      <c r="C44" s="208" t="s">
        <v>389</v>
      </c>
      <c r="D44" s="199" t="str">
        <f>C42</f>
        <v>ah</v>
      </c>
      <c r="E44" s="197" t="s">
        <v>409</v>
      </c>
      <c r="F44" s="200" t="s">
        <v>795</v>
      </c>
      <c r="G44" s="197" t="s">
        <v>410</v>
      </c>
      <c r="H44" s="200" t="s">
        <v>389</v>
      </c>
      <c r="I44" s="201" t="s">
        <v>704</v>
      </c>
      <c r="J44" s="200" t="s">
        <v>795</v>
      </c>
      <c r="K44" s="202" t="s">
        <v>334</v>
      </c>
      <c r="L44" s="203" t="str">
        <f>IF(OR(L42="",L43=""),"",L42+L43)</f>
        <v/>
      </c>
      <c r="N44" s="204"/>
    </row>
    <row r="45" spans="2:14" x14ac:dyDescent="0.15">
      <c r="B45" s="197"/>
      <c r="C45" s="206" t="s">
        <v>797</v>
      </c>
      <c r="D45" s="199"/>
      <c r="E45" s="197" t="s">
        <v>792</v>
      </c>
      <c r="F45" s="200"/>
      <c r="G45" s="197" t="s">
        <v>793</v>
      </c>
      <c r="H45" s="200"/>
      <c r="I45" s="201" t="s">
        <v>704</v>
      </c>
      <c r="J45" s="200">
        <v>0</v>
      </c>
      <c r="K45" s="202" t="s">
        <v>796</v>
      </c>
      <c r="L45" s="203" t="str">
        <f t="shared" ref="L45:L46" si="4">IF(OR(F45="",H45=""),"",(H45+IF(F45&gt;H45,1,0)-F45-J45)*24)</f>
        <v/>
      </c>
      <c r="N45" s="204"/>
    </row>
    <row r="46" spans="2:14" x14ac:dyDescent="0.15">
      <c r="B46" s="197">
        <v>36</v>
      </c>
      <c r="C46" s="207" t="s">
        <v>389</v>
      </c>
      <c r="D46" s="199"/>
      <c r="E46" s="197" t="s">
        <v>792</v>
      </c>
      <c r="F46" s="200"/>
      <c r="G46" s="197" t="s">
        <v>410</v>
      </c>
      <c r="H46" s="200"/>
      <c r="I46" s="201" t="s">
        <v>704</v>
      </c>
      <c r="J46" s="200">
        <v>0</v>
      </c>
      <c r="K46" s="202" t="s">
        <v>796</v>
      </c>
      <c r="L46" s="203" t="str">
        <f t="shared" si="4"/>
        <v/>
      </c>
      <c r="N46" s="204"/>
    </row>
    <row r="47" spans="2:14" x14ac:dyDescent="0.15">
      <c r="B47" s="197"/>
      <c r="C47" s="208" t="s">
        <v>389</v>
      </c>
      <c r="D47" s="199" t="str">
        <f>C45</f>
        <v>ai</v>
      </c>
      <c r="E47" s="197" t="s">
        <v>409</v>
      </c>
      <c r="F47" s="200" t="s">
        <v>795</v>
      </c>
      <c r="G47" s="197" t="s">
        <v>410</v>
      </c>
      <c r="H47" s="200" t="s">
        <v>389</v>
      </c>
      <c r="I47" s="201" t="s">
        <v>704</v>
      </c>
      <c r="J47" s="200" t="s">
        <v>389</v>
      </c>
      <c r="K47" s="202" t="s">
        <v>796</v>
      </c>
      <c r="L47" s="203" t="str">
        <f>IF(OR(L45="",L46=""),"",L45+L46)</f>
        <v/>
      </c>
      <c r="N47" s="204"/>
    </row>
    <row r="49" spans="3:4" x14ac:dyDescent="0.15">
      <c r="C49" s="193" t="s">
        <v>798</v>
      </c>
      <c r="D49" s="193"/>
    </row>
    <row r="50" spans="3:4" x14ac:dyDescent="0.15">
      <c r="C50" s="193" t="s">
        <v>799</v>
      </c>
      <c r="D50" s="193"/>
    </row>
    <row r="51" spans="3:4" x14ac:dyDescent="0.15">
      <c r="C51" s="193" t="s">
        <v>800</v>
      </c>
      <c r="D51" s="193"/>
    </row>
    <row r="52" spans="3:4" x14ac:dyDescent="0.15">
      <c r="C52" s="193" t="s">
        <v>801</v>
      </c>
      <c r="D52" s="193"/>
    </row>
    <row r="53" spans="3:4" x14ac:dyDescent="0.15">
      <c r="C53" s="193" t="s">
        <v>758</v>
      </c>
      <c r="D53" s="193"/>
    </row>
    <row r="54" spans="3:4" x14ac:dyDescent="0.15">
      <c r="C54" s="193" t="s">
        <v>759</v>
      </c>
      <c r="D54" s="193"/>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O148"/>
  <sheetViews>
    <sheetView showGridLines="0" tabSelected="1" view="pageBreakPreview" zoomScale="55" zoomScaleNormal="55" zoomScaleSheetLayoutView="55" workbookViewId="0">
      <selection sqref="A1:AA1"/>
    </sheetView>
  </sheetViews>
  <sheetFormatPr defaultColWidth="5.140625" defaultRowHeight="14.25" x14ac:dyDescent="0.15"/>
  <cols>
    <col min="1" max="1" width="1" style="88" customWidth="1"/>
    <col min="2" max="2" width="6.5703125" style="88" customWidth="1"/>
    <col min="3" max="4" width="9.28515625" style="88" customWidth="1"/>
    <col min="5" max="8" width="3.7109375" style="88" hidden="1" customWidth="1"/>
    <col min="9" max="10" width="3.7109375" style="88" customWidth="1"/>
    <col min="11" max="62" width="6.5703125" style="88" customWidth="1"/>
    <col min="63" max="63" width="1.28515625" style="88" customWidth="1"/>
    <col min="64" max="16384" width="5.140625" style="88"/>
  </cols>
  <sheetData>
    <row r="1" spans="2:67" s="53" customFormat="1" ht="20.25" customHeight="1" x14ac:dyDescent="0.15">
      <c r="C1" s="54" t="s">
        <v>595</v>
      </c>
      <c r="D1" s="54"/>
      <c r="E1" s="54"/>
      <c r="F1" s="54"/>
      <c r="G1" s="54"/>
      <c r="H1" s="54"/>
      <c r="I1" s="54"/>
      <c r="J1" s="54"/>
      <c r="M1" s="55" t="s">
        <v>596</v>
      </c>
      <c r="P1" s="54"/>
      <c r="Q1" s="54"/>
      <c r="R1" s="54"/>
      <c r="S1" s="54"/>
      <c r="T1" s="54"/>
      <c r="U1" s="54"/>
      <c r="V1" s="54"/>
      <c r="W1" s="54"/>
      <c r="AS1" s="56" t="s">
        <v>597</v>
      </c>
      <c r="AT1" s="823" t="s">
        <v>598</v>
      </c>
      <c r="AU1" s="824"/>
      <c r="AV1" s="824"/>
      <c r="AW1" s="824"/>
      <c r="AX1" s="824"/>
      <c r="AY1" s="824"/>
      <c r="AZ1" s="824"/>
      <c r="BA1" s="824"/>
      <c r="BB1" s="824"/>
      <c r="BC1" s="824"/>
      <c r="BD1" s="824"/>
      <c r="BE1" s="824"/>
      <c r="BF1" s="824"/>
      <c r="BG1" s="824"/>
      <c r="BH1" s="824"/>
      <c r="BI1" s="824"/>
      <c r="BJ1" s="56" t="s">
        <v>599</v>
      </c>
    </row>
    <row r="2" spans="2:67" s="57" customFormat="1" ht="20.25" customHeight="1" x14ac:dyDescent="0.15">
      <c r="J2" s="55"/>
      <c r="M2" s="55"/>
      <c r="N2" s="55"/>
      <c r="P2" s="56"/>
      <c r="Q2" s="56"/>
      <c r="R2" s="56"/>
      <c r="S2" s="56"/>
      <c r="T2" s="56"/>
      <c r="U2" s="56"/>
      <c r="V2" s="56"/>
      <c r="W2" s="56"/>
      <c r="AB2" s="58" t="s">
        <v>335</v>
      </c>
      <c r="AC2" s="825">
        <v>7</v>
      </c>
      <c r="AD2" s="825"/>
      <c r="AE2" s="58" t="s">
        <v>600</v>
      </c>
      <c r="AF2" s="826">
        <f>IF(AC2=0,"",YEAR(DATE(2018+AC2,1,1)))</f>
        <v>2025</v>
      </c>
      <c r="AG2" s="826"/>
      <c r="AH2" s="59" t="s">
        <v>601</v>
      </c>
      <c r="AI2" s="59" t="s">
        <v>336</v>
      </c>
      <c r="AJ2" s="825">
        <v>4</v>
      </c>
      <c r="AK2" s="825"/>
      <c r="AL2" s="59" t="s">
        <v>337</v>
      </c>
      <c r="AS2" s="56" t="s">
        <v>602</v>
      </c>
      <c r="AT2" s="825" t="s">
        <v>603</v>
      </c>
      <c r="AU2" s="825"/>
      <c r="AV2" s="825"/>
      <c r="AW2" s="825"/>
      <c r="AX2" s="825"/>
      <c r="AY2" s="825"/>
      <c r="AZ2" s="825"/>
      <c r="BA2" s="825"/>
      <c r="BB2" s="825"/>
      <c r="BC2" s="825"/>
      <c r="BD2" s="825"/>
      <c r="BE2" s="825"/>
      <c r="BF2" s="825"/>
      <c r="BG2" s="825"/>
      <c r="BH2" s="825"/>
      <c r="BI2" s="825"/>
      <c r="BJ2" s="56" t="s">
        <v>599</v>
      </c>
      <c r="BK2" s="56"/>
      <c r="BL2" s="56"/>
      <c r="BM2" s="56"/>
    </row>
    <row r="3" spans="2:67" s="57" customFormat="1" ht="20.25" customHeight="1" x14ac:dyDescent="0.15">
      <c r="J3" s="55"/>
      <c r="M3" s="55"/>
      <c r="O3" s="56"/>
      <c r="P3" s="56"/>
      <c r="Q3" s="56"/>
      <c r="R3" s="56"/>
      <c r="S3" s="56"/>
      <c r="T3" s="56"/>
      <c r="U3" s="56"/>
      <c r="AC3" s="60"/>
      <c r="AD3" s="60"/>
      <c r="AE3" s="61"/>
      <c r="AF3" s="62"/>
      <c r="AG3" s="61"/>
      <c r="BD3" s="63" t="s">
        <v>604</v>
      </c>
      <c r="BE3" s="827" t="s">
        <v>605</v>
      </c>
      <c r="BF3" s="828"/>
      <c r="BG3" s="828"/>
      <c r="BH3" s="829"/>
      <c r="BI3" s="56"/>
    </row>
    <row r="4" spans="2:67" s="57" customFormat="1" ht="20.25" customHeight="1" x14ac:dyDescent="0.15">
      <c r="B4" s="64"/>
      <c r="C4" s="64"/>
      <c r="D4" s="64"/>
      <c r="E4" s="64"/>
      <c r="F4" s="64"/>
      <c r="G4" s="64"/>
      <c r="H4" s="64"/>
      <c r="I4" s="64"/>
      <c r="J4" s="65"/>
      <c r="K4" s="64"/>
      <c r="L4" s="64"/>
      <c r="M4" s="65"/>
      <c r="N4" s="64"/>
      <c r="O4" s="66"/>
      <c r="P4" s="66"/>
      <c r="Q4" s="66"/>
      <c r="R4" s="66"/>
      <c r="S4" s="66"/>
      <c r="T4" s="66"/>
      <c r="U4" s="66"/>
      <c r="V4" s="64"/>
      <c r="W4" s="64"/>
      <c r="X4" s="64"/>
      <c r="Y4" s="64"/>
      <c r="Z4" s="64"/>
      <c r="AA4" s="64"/>
      <c r="AB4" s="64"/>
      <c r="AC4" s="67"/>
      <c r="AD4" s="67"/>
      <c r="AE4" s="68"/>
      <c r="AF4" s="69"/>
      <c r="AG4" s="68"/>
      <c r="AH4" s="64"/>
      <c r="AI4" s="64"/>
      <c r="AJ4" s="64"/>
      <c r="AK4" s="64"/>
      <c r="AL4" s="64"/>
      <c r="AM4" s="64"/>
      <c r="AN4" s="64"/>
      <c r="AO4" s="64"/>
      <c r="AP4" s="64"/>
      <c r="AQ4" s="64"/>
      <c r="AR4" s="64"/>
      <c r="BD4" s="63" t="s">
        <v>606</v>
      </c>
      <c r="BE4" s="827" t="s">
        <v>607</v>
      </c>
      <c r="BF4" s="828"/>
      <c r="BG4" s="828"/>
      <c r="BH4" s="829"/>
      <c r="BI4" s="56"/>
    </row>
    <row r="5" spans="2:67" s="57" customFormat="1" ht="9" customHeight="1" x14ac:dyDescent="0.15">
      <c r="B5" s="64"/>
      <c r="C5" s="64"/>
      <c r="D5" s="64"/>
      <c r="E5" s="64"/>
      <c r="F5" s="64"/>
      <c r="G5" s="64"/>
      <c r="H5" s="64"/>
      <c r="I5" s="64"/>
      <c r="J5" s="65"/>
      <c r="K5" s="64"/>
      <c r="L5" s="64"/>
      <c r="M5" s="65"/>
      <c r="N5" s="64"/>
      <c r="O5" s="66"/>
      <c r="P5" s="66"/>
      <c r="Q5" s="66"/>
      <c r="R5" s="66"/>
      <c r="S5" s="66"/>
      <c r="T5" s="66"/>
      <c r="U5" s="66"/>
      <c r="V5" s="64"/>
      <c r="W5" s="64"/>
      <c r="X5" s="64"/>
      <c r="Y5" s="64"/>
      <c r="Z5" s="64"/>
      <c r="AA5" s="64"/>
      <c r="AB5" s="64"/>
      <c r="AC5" s="70"/>
      <c r="AD5" s="70"/>
      <c r="AE5" s="64"/>
      <c r="AF5" s="64"/>
      <c r="AG5" s="64"/>
      <c r="AH5" s="64"/>
      <c r="AI5" s="64"/>
      <c r="AJ5" s="71"/>
      <c r="AK5" s="71"/>
      <c r="AL5" s="71"/>
      <c r="AM5" s="71"/>
      <c r="AN5" s="71"/>
      <c r="AO5" s="71"/>
      <c r="AP5" s="71"/>
      <c r="AQ5" s="71"/>
      <c r="AR5" s="71"/>
      <c r="AS5" s="53"/>
      <c r="AT5" s="53"/>
      <c r="AU5" s="53"/>
      <c r="AV5" s="53"/>
      <c r="AW5" s="53"/>
      <c r="AX5" s="53"/>
      <c r="AY5" s="53"/>
      <c r="AZ5" s="53"/>
      <c r="BA5" s="53"/>
      <c r="BB5" s="53"/>
      <c r="BC5" s="53"/>
      <c r="BD5" s="53"/>
      <c r="BE5" s="53"/>
      <c r="BF5" s="53"/>
      <c r="BG5" s="53"/>
      <c r="BH5" s="72"/>
      <c r="BI5" s="72"/>
    </row>
    <row r="6" spans="2:67" s="57" customFormat="1" ht="21" customHeight="1" x14ac:dyDescent="0.15">
      <c r="B6" s="73"/>
      <c r="C6" s="74"/>
      <c r="D6" s="74"/>
      <c r="E6" s="74"/>
      <c r="F6" s="74"/>
      <c r="G6" s="74"/>
      <c r="H6" s="74"/>
      <c r="I6" s="74"/>
      <c r="J6" s="74"/>
      <c r="K6" s="75"/>
      <c r="L6" s="75"/>
      <c r="M6" s="75"/>
      <c r="N6" s="76"/>
      <c r="O6" s="75"/>
      <c r="P6" s="75"/>
      <c r="Q6" s="75"/>
      <c r="R6" s="64"/>
      <c r="S6" s="64"/>
      <c r="T6" s="64"/>
      <c r="U6" s="64"/>
      <c r="V6" s="64"/>
      <c r="W6" s="64"/>
      <c r="X6" s="64"/>
      <c r="Y6" s="64"/>
      <c r="Z6" s="64"/>
      <c r="AA6" s="64"/>
      <c r="AB6" s="64"/>
      <c r="AC6" s="64"/>
      <c r="AD6" s="64"/>
      <c r="AE6" s="64"/>
      <c r="AF6" s="64"/>
      <c r="AG6" s="64"/>
      <c r="AH6" s="64"/>
      <c r="AI6" s="64"/>
      <c r="AJ6" s="71"/>
      <c r="AK6" s="71"/>
      <c r="AL6" s="71"/>
      <c r="AM6" s="71"/>
      <c r="AN6" s="71"/>
      <c r="AO6" s="71" t="s">
        <v>608</v>
      </c>
      <c r="AP6" s="71"/>
      <c r="AQ6" s="71"/>
      <c r="AR6" s="71"/>
      <c r="AS6" s="53"/>
      <c r="AT6" s="53"/>
      <c r="AU6" s="53"/>
      <c r="AW6" s="77"/>
      <c r="AX6" s="77"/>
      <c r="AY6" s="78"/>
      <c r="AZ6" s="53"/>
      <c r="BA6" s="848">
        <v>40</v>
      </c>
      <c r="BB6" s="849"/>
      <c r="BC6" s="78" t="s">
        <v>338</v>
      </c>
      <c r="BD6" s="53"/>
      <c r="BE6" s="848">
        <v>160</v>
      </c>
      <c r="BF6" s="849"/>
      <c r="BG6" s="78" t="s">
        <v>339</v>
      </c>
      <c r="BH6" s="53"/>
      <c r="BI6" s="72"/>
    </row>
    <row r="7" spans="2:67" s="57" customFormat="1" ht="5.25" customHeight="1" x14ac:dyDescent="0.15">
      <c r="B7" s="73"/>
      <c r="C7" s="79"/>
      <c r="D7" s="79"/>
      <c r="E7" s="79"/>
      <c r="F7" s="79"/>
      <c r="G7" s="79"/>
      <c r="H7" s="79"/>
      <c r="I7" s="79"/>
      <c r="J7" s="75"/>
      <c r="K7" s="75"/>
      <c r="L7" s="75"/>
      <c r="M7" s="76"/>
      <c r="N7" s="75"/>
      <c r="O7" s="75"/>
      <c r="P7" s="75"/>
      <c r="Q7" s="75"/>
      <c r="R7" s="64"/>
      <c r="S7" s="64"/>
      <c r="T7" s="64"/>
      <c r="U7" s="64"/>
      <c r="V7" s="64"/>
      <c r="W7" s="64"/>
      <c r="X7" s="64"/>
      <c r="Y7" s="64"/>
      <c r="Z7" s="64"/>
      <c r="AA7" s="64"/>
      <c r="AB7" s="64"/>
      <c r="AC7" s="64"/>
      <c r="AD7" s="64"/>
      <c r="AE7" s="64"/>
      <c r="AF7" s="64"/>
      <c r="AG7" s="64"/>
      <c r="AH7" s="64"/>
      <c r="AI7" s="64"/>
      <c r="AJ7" s="71"/>
      <c r="AK7" s="71"/>
      <c r="AL7" s="71"/>
      <c r="AM7" s="71"/>
      <c r="AN7" s="71"/>
      <c r="AO7" s="71"/>
      <c r="AP7" s="71"/>
      <c r="AQ7" s="71"/>
      <c r="AR7" s="71"/>
      <c r="AS7" s="71"/>
      <c r="AT7" s="71"/>
      <c r="AU7" s="71"/>
      <c r="AV7" s="71"/>
      <c r="AW7" s="71"/>
      <c r="AX7" s="71"/>
      <c r="AY7" s="71"/>
      <c r="AZ7" s="71"/>
      <c r="BA7" s="71"/>
      <c r="BB7" s="71"/>
      <c r="BC7" s="71"/>
      <c r="BD7" s="71"/>
      <c r="BE7" s="71"/>
      <c r="BF7" s="71"/>
      <c r="BG7" s="71"/>
      <c r="BH7" s="80"/>
      <c r="BI7" s="80"/>
      <c r="BJ7" s="64"/>
    </row>
    <row r="8" spans="2:67" s="57" customFormat="1" ht="21" customHeight="1" x14ac:dyDescent="0.15">
      <c r="B8" s="81"/>
      <c r="C8" s="76"/>
      <c r="D8" s="76"/>
      <c r="E8" s="76"/>
      <c r="F8" s="76"/>
      <c r="G8" s="76"/>
      <c r="H8" s="76"/>
      <c r="I8" s="76"/>
      <c r="J8" s="75"/>
      <c r="K8" s="75"/>
      <c r="L8" s="75"/>
      <c r="M8" s="76"/>
      <c r="N8" s="75"/>
      <c r="O8" s="75"/>
      <c r="P8" s="75"/>
      <c r="Q8" s="75"/>
      <c r="R8" s="64"/>
      <c r="S8" s="64"/>
      <c r="T8" s="64"/>
      <c r="U8" s="64"/>
      <c r="V8" s="64"/>
      <c r="W8" s="64"/>
      <c r="X8" s="64"/>
      <c r="Y8" s="64"/>
      <c r="Z8" s="64"/>
      <c r="AA8" s="64"/>
      <c r="AB8" s="64"/>
      <c r="AC8" s="64"/>
      <c r="AD8" s="64"/>
      <c r="AE8" s="64"/>
      <c r="AF8" s="64"/>
      <c r="AG8" s="64"/>
      <c r="AH8" s="64"/>
      <c r="AI8" s="64"/>
      <c r="AJ8" s="82"/>
      <c r="AK8" s="82"/>
      <c r="AL8" s="82"/>
      <c r="AM8" s="74"/>
      <c r="AN8" s="83"/>
      <c r="AO8" s="84"/>
      <c r="AP8" s="84"/>
      <c r="AQ8" s="73"/>
      <c r="AR8" s="77"/>
      <c r="AS8" s="77"/>
      <c r="AT8" s="77"/>
      <c r="AU8" s="85"/>
      <c r="AV8" s="85"/>
      <c r="AW8" s="71"/>
      <c r="AX8" s="77"/>
      <c r="AY8" s="77"/>
      <c r="AZ8" s="76"/>
      <c r="BA8" s="71"/>
      <c r="BB8" s="71" t="s">
        <v>340</v>
      </c>
      <c r="BC8" s="71"/>
      <c r="BD8" s="71"/>
      <c r="BE8" s="850">
        <f>DAY(EOMONTH(DATE(AF2,AJ2,1),0))</f>
        <v>30</v>
      </c>
      <c r="BF8" s="851"/>
      <c r="BG8" s="71" t="s">
        <v>341</v>
      </c>
      <c r="BH8" s="71"/>
      <c r="BI8" s="71"/>
      <c r="BJ8" s="64"/>
      <c r="BM8" s="56"/>
      <c r="BN8" s="56"/>
      <c r="BO8" s="56"/>
    </row>
    <row r="9" spans="2:67" ht="5.25" customHeight="1" thickBot="1" x14ac:dyDescent="0.2">
      <c r="B9" s="86"/>
      <c r="C9" s="87"/>
      <c r="D9" s="87"/>
      <c r="E9" s="87"/>
      <c r="F9" s="87"/>
      <c r="G9" s="87"/>
      <c r="H9" s="87"/>
      <c r="I9" s="87"/>
      <c r="J9" s="87"/>
      <c r="K9" s="86"/>
      <c r="L9" s="86"/>
      <c r="M9" s="86"/>
      <c r="N9" s="86"/>
      <c r="O9" s="86"/>
      <c r="P9" s="86"/>
      <c r="Q9" s="86"/>
      <c r="R9" s="86"/>
      <c r="S9" s="86"/>
      <c r="T9" s="86"/>
      <c r="U9" s="86"/>
      <c r="V9" s="86"/>
      <c r="W9" s="86"/>
      <c r="X9" s="86"/>
      <c r="Y9" s="86"/>
      <c r="Z9" s="86"/>
      <c r="AA9" s="86"/>
      <c r="AB9" s="86"/>
      <c r="AC9" s="87"/>
      <c r="AD9" s="86"/>
      <c r="AE9" s="86"/>
      <c r="AF9" s="86"/>
      <c r="AG9" s="86"/>
      <c r="AH9" s="86"/>
      <c r="AI9" s="86"/>
      <c r="AJ9" s="86"/>
      <c r="AK9" s="86"/>
      <c r="AL9" s="86"/>
      <c r="AM9" s="86"/>
      <c r="AN9" s="86"/>
      <c r="AO9" s="86"/>
      <c r="AP9" s="86"/>
      <c r="AQ9" s="86"/>
      <c r="AR9" s="86"/>
      <c r="AT9" s="89"/>
      <c r="BK9" s="90"/>
      <c r="BL9" s="90"/>
      <c r="BM9" s="90"/>
    </row>
    <row r="10" spans="2:67" ht="21.6" customHeight="1" x14ac:dyDescent="0.15">
      <c r="B10" s="789" t="s">
        <v>609</v>
      </c>
      <c r="C10" s="792" t="s">
        <v>610</v>
      </c>
      <c r="D10" s="793"/>
      <c r="E10" s="91"/>
      <c r="F10" s="92"/>
      <c r="G10" s="91"/>
      <c r="H10" s="92"/>
      <c r="I10" s="798" t="s">
        <v>611</v>
      </c>
      <c r="J10" s="799"/>
      <c r="K10" s="804" t="s">
        <v>612</v>
      </c>
      <c r="L10" s="805"/>
      <c r="M10" s="805"/>
      <c r="N10" s="793"/>
      <c r="O10" s="804" t="s">
        <v>613</v>
      </c>
      <c r="P10" s="805"/>
      <c r="Q10" s="805"/>
      <c r="R10" s="805"/>
      <c r="S10" s="793"/>
      <c r="T10" s="93"/>
      <c r="U10" s="93"/>
      <c r="V10" s="94"/>
      <c r="W10" s="810" t="s">
        <v>614</v>
      </c>
      <c r="X10" s="811"/>
      <c r="Y10" s="811"/>
      <c r="Z10" s="811"/>
      <c r="AA10" s="811"/>
      <c r="AB10" s="811"/>
      <c r="AC10" s="811"/>
      <c r="AD10" s="811"/>
      <c r="AE10" s="811"/>
      <c r="AF10" s="811"/>
      <c r="AG10" s="811"/>
      <c r="AH10" s="811"/>
      <c r="AI10" s="811"/>
      <c r="AJ10" s="811"/>
      <c r="AK10" s="811"/>
      <c r="AL10" s="811"/>
      <c r="AM10" s="811"/>
      <c r="AN10" s="811"/>
      <c r="AO10" s="811"/>
      <c r="AP10" s="811"/>
      <c r="AQ10" s="811"/>
      <c r="AR10" s="811"/>
      <c r="AS10" s="811"/>
      <c r="AT10" s="811"/>
      <c r="AU10" s="811"/>
      <c r="AV10" s="811"/>
      <c r="AW10" s="811"/>
      <c r="AX10" s="811"/>
      <c r="AY10" s="811"/>
      <c r="AZ10" s="811"/>
      <c r="BA10" s="811"/>
      <c r="BB10" s="830" t="str">
        <f>IF(BE3="４週","(9)1～4週目の勤務時間数合計","(9)1か月の勤務時間数　合計")</f>
        <v>(9)1～4週目の勤務時間数合計</v>
      </c>
      <c r="BC10" s="831"/>
      <c r="BD10" s="836" t="s">
        <v>615</v>
      </c>
      <c r="BE10" s="837"/>
      <c r="BF10" s="792" t="s">
        <v>616</v>
      </c>
      <c r="BG10" s="805"/>
      <c r="BH10" s="805"/>
      <c r="BI10" s="805"/>
      <c r="BJ10" s="842"/>
    </row>
    <row r="11" spans="2:67" ht="20.25" customHeight="1" x14ac:dyDescent="0.15">
      <c r="B11" s="790"/>
      <c r="C11" s="794"/>
      <c r="D11" s="795"/>
      <c r="E11" s="95"/>
      <c r="F11" s="96"/>
      <c r="G11" s="95"/>
      <c r="H11" s="96"/>
      <c r="I11" s="800"/>
      <c r="J11" s="801"/>
      <c r="K11" s="806"/>
      <c r="L11" s="807"/>
      <c r="M11" s="807"/>
      <c r="N11" s="795"/>
      <c r="O11" s="806"/>
      <c r="P11" s="807"/>
      <c r="Q11" s="807"/>
      <c r="R11" s="807"/>
      <c r="S11" s="795"/>
      <c r="T11" s="97"/>
      <c r="U11" s="97"/>
      <c r="V11" s="98"/>
      <c r="W11" s="845" t="s">
        <v>343</v>
      </c>
      <c r="X11" s="845"/>
      <c r="Y11" s="845"/>
      <c r="Z11" s="845"/>
      <c r="AA11" s="845"/>
      <c r="AB11" s="845"/>
      <c r="AC11" s="846"/>
      <c r="AD11" s="847" t="s">
        <v>344</v>
      </c>
      <c r="AE11" s="845"/>
      <c r="AF11" s="845"/>
      <c r="AG11" s="845"/>
      <c r="AH11" s="845"/>
      <c r="AI11" s="845"/>
      <c r="AJ11" s="846"/>
      <c r="AK11" s="847" t="s">
        <v>345</v>
      </c>
      <c r="AL11" s="845"/>
      <c r="AM11" s="845"/>
      <c r="AN11" s="845"/>
      <c r="AO11" s="845"/>
      <c r="AP11" s="845"/>
      <c r="AQ11" s="846"/>
      <c r="AR11" s="847" t="s">
        <v>346</v>
      </c>
      <c r="AS11" s="845"/>
      <c r="AT11" s="845"/>
      <c r="AU11" s="845"/>
      <c r="AV11" s="845"/>
      <c r="AW11" s="845"/>
      <c r="AX11" s="846"/>
      <c r="AY11" s="847" t="s">
        <v>347</v>
      </c>
      <c r="AZ11" s="845"/>
      <c r="BA11" s="845"/>
      <c r="BB11" s="832"/>
      <c r="BC11" s="833"/>
      <c r="BD11" s="838"/>
      <c r="BE11" s="839"/>
      <c r="BF11" s="794"/>
      <c r="BG11" s="807"/>
      <c r="BH11" s="807"/>
      <c r="BI11" s="807"/>
      <c r="BJ11" s="843"/>
    </row>
    <row r="12" spans="2:67" ht="20.25" customHeight="1" x14ac:dyDescent="0.15">
      <c r="B12" s="790"/>
      <c r="C12" s="794"/>
      <c r="D12" s="795"/>
      <c r="E12" s="95"/>
      <c r="F12" s="96"/>
      <c r="G12" s="95"/>
      <c r="H12" s="96"/>
      <c r="I12" s="800"/>
      <c r="J12" s="801"/>
      <c r="K12" s="806"/>
      <c r="L12" s="807"/>
      <c r="M12" s="807"/>
      <c r="N12" s="795"/>
      <c r="O12" s="806"/>
      <c r="P12" s="807"/>
      <c r="Q12" s="807"/>
      <c r="R12" s="807"/>
      <c r="S12" s="795"/>
      <c r="T12" s="97"/>
      <c r="U12" s="97"/>
      <c r="V12" s="98"/>
      <c r="W12" s="99">
        <v>1</v>
      </c>
      <c r="X12" s="100">
        <v>2</v>
      </c>
      <c r="Y12" s="100">
        <v>3</v>
      </c>
      <c r="Z12" s="100">
        <v>4</v>
      </c>
      <c r="AA12" s="100">
        <v>5</v>
      </c>
      <c r="AB12" s="100">
        <v>6</v>
      </c>
      <c r="AC12" s="101">
        <v>7</v>
      </c>
      <c r="AD12" s="102">
        <v>8</v>
      </c>
      <c r="AE12" s="100">
        <v>9</v>
      </c>
      <c r="AF12" s="100">
        <v>10</v>
      </c>
      <c r="AG12" s="100">
        <v>11</v>
      </c>
      <c r="AH12" s="100">
        <v>12</v>
      </c>
      <c r="AI12" s="100">
        <v>13</v>
      </c>
      <c r="AJ12" s="101">
        <v>14</v>
      </c>
      <c r="AK12" s="99">
        <v>15</v>
      </c>
      <c r="AL12" s="100">
        <v>16</v>
      </c>
      <c r="AM12" s="100">
        <v>17</v>
      </c>
      <c r="AN12" s="100">
        <v>18</v>
      </c>
      <c r="AO12" s="100">
        <v>19</v>
      </c>
      <c r="AP12" s="100">
        <v>20</v>
      </c>
      <c r="AQ12" s="101">
        <v>21</v>
      </c>
      <c r="AR12" s="102">
        <v>22</v>
      </c>
      <c r="AS12" s="100">
        <v>23</v>
      </c>
      <c r="AT12" s="100">
        <v>24</v>
      </c>
      <c r="AU12" s="100">
        <v>25</v>
      </c>
      <c r="AV12" s="100">
        <v>26</v>
      </c>
      <c r="AW12" s="100">
        <v>27</v>
      </c>
      <c r="AX12" s="101">
        <v>28</v>
      </c>
      <c r="AY12" s="103" t="str">
        <f>IF($BE$3="実績",IF(DAY(DATE($AF$2,$AJ$2,29))=29,29,""),"")</f>
        <v/>
      </c>
      <c r="AZ12" s="104" t="str">
        <f>IF($BE$3="実績",IF(DAY(DATE($AF$2,$AJ$2,30))=30,30,""),"")</f>
        <v/>
      </c>
      <c r="BA12" s="105" t="str">
        <f>IF($BE$3="実績",IF(DAY(DATE($AF$2,$AJ$2,31))=31,31,""),"")</f>
        <v/>
      </c>
      <c r="BB12" s="832"/>
      <c r="BC12" s="833"/>
      <c r="BD12" s="838"/>
      <c r="BE12" s="839"/>
      <c r="BF12" s="794"/>
      <c r="BG12" s="807"/>
      <c r="BH12" s="807"/>
      <c r="BI12" s="807"/>
      <c r="BJ12" s="843"/>
    </row>
    <row r="13" spans="2:67" ht="20.25" hidden="1" customHeight="1" x14ac:dyDescent="0.15">
      <c r="B13" s="790"/>
      <c r="C13" s="794"/>
      <c r="D13" s="795"/>
      <c r="E13" s="95"/>
      <c r="F13" s="96"/>
      <c r="G13" s="95"/>
      <c r="H13" s="96"/>
      <c r="I13" s="800"/>
      <c r="J13" s="801"/>
      <c r="K13" s="806"/>
      <c r="L13" s="807"/>
      <c r="M13" s="807"/>
      <c r="N13" s="795"/>
      <c r="O13" s="806"/>
      <c r="P13" s="807"/>
      <c r="Q13" s="807"/>
      <c r="R13" s="807"/>
      <c r="S13" s="795"/>
      <c r="T13" s="97"/>
      <c r="U13" s="97"/>
      <c r="V13" s="98"/>
      <c r="W13" s="99">
        <f>WEEKDAY(DATE($AF$2,$AJ$2,1))</f>
        <v>3</v>
      </c>
      <c r="X13" s="100">
        <f>WEEKDAY(DATE($AF$2,$AJ$2,2))</f>
        <v>4</v>
      </c>
      <c r="Y13" s="100">
        <f>WEEKDAY(DATE($AF$2,$AJ$2,3))</f>
        <v>5</v>
      </c>
      <c r="Z13" s="100">
        <f>WEEKDAY(DATE($AF$2,$AJ$2,4))</f>
        <v>6</v>
      </c>
      <c r="AA13" s="100">
        <f>WEEKDAY(DATE($AF$2,$AJ$2,5))</f>
        <v>7</v>
      </c>
      <c r="AB13" s="100">
        <f>WEEKDAY(DATE($AF$2,$AJ$2,6))</f>
        <v>1</v>
      </c>
      <c r="AC13" s="101">
        <f>WEEKDAY(DATE($AF$2,$AJ$2,7))</f>
        <v>2</v>
      </c>
      <c r="AD13" s="102">
        <f>WEEKDAY(DATE($AF$2,$AJ$2,8))</f>
        <v>3</v>
      </c>
      <c r="AE13" s="100">
        <f>WEEKDAY(DATE($AF$2,$AJ$2,9))</f>
        <v>4</v>
      </c>
      <c r="AF13" s="100">
        <f>WEEKDAY(DATE($AF$2,$AJ$2,10))</f>
        <v>5</v>
      </c>
      <c r="AG13" s="100">
        <f>WEEKDAY(DATE($AF$2,$AJ$2,11))</f>
        <v>6</v>
      </c>
      <c r="AH13" s="100">
        <f>WEEKDAY(DATE($AF$2,$AJ$2,12))</f>
        <v>7</v>
      </c>
      <c r="AI13" s="100">
        <f>WEEKDAY(DATE($AF$2,$AJ$2,13))</f>
        <v>1</v>
      </c>
      <c r="AJ13" s="101">
        <f>WEEKDAY(DATE($AF$2,$AJ$2,14))</f>
        <v>2</v>
      </c>
      <c r="AK13" s="102">
        <f>WEEKDAY(DATE($AF$2,$AJ$2,15))</f>
        <v>3</v>
      </c>
      <c r="AL13" s="100">
        <f>WEEKDAY(DATE($AF$2,$AJ$2,16))</f>
        <v>4</v>
      </c>
      <c r="AM13" s="100">
        <f>WEEKDAY(DATE($AF$2,$AJ$2,17))</f>
        <v>5</v>
      </c>
      <c r="AN13" s="100">
        <f>WEEKDAY(DATE($AF$2,$AJ$2,18))</f>
        <v>6</v>
      </c>
      <c r="AO13" s="100">
        <f>WEEKDAY(DATE($AF$2,$AJ$2,19))</f>
        <v>7</v>
      </c>
      <c r="AP13" s="100">
        <f>WEEKDAY(DATE($AF$2,$AJ$2,20))</f>
        <v>1</v>
      </c>
      <c r="AQ13" s="101">
        <f>WEEKDAY(DATE($AF$2,$AJ$2,21))</f>
        <v>2</v>
      </c>
      <c r="AR13" s="102">
        <f>WEEKDAY(DATE($AF$2,$AJ$2,22))</f>
        <v>3</v>
      </c>
      <c r="AS13" s="100">
        <f>WEEKDAY(DATE($AF$2,$AJ$2,23))</f>
        <v>4</v>
      </c>
      <c r="AT13" s="100">
        <f>WEEKDAY(DATE($AF$2,$AJ$2,24))</f>
        <v>5</v>
      </c>
      <c r="AU13" s="100">
        <f>WEEKDAY(DATE($AF$2,$AJ$2,25))</f>
        <v>6</v>
      </c>
      <c r="AV13" s="100">
        <f>WEEKDAY(DATE($AF$2,$AJ$2,26))</f>
        <v>7</v>
      </c>
      <c r="AW13" s="100">
        <f>WEEKDAY(DATE($AF$2,$AJ$2,27))</f>
        <v>1</v>
      </c>
      <c r="AX13" s="101">
        <f>WEEKDAY(DATE($AF$2,$AJ$2,28))</f>
        <v>2</v>
      </c>
      <c r="AY13" s="102">
        <f>IF(AY12=29,WEEKDAY(DATE($AF$2,$AJ$2,29)),0)</f>
        <v>0</v>
      </c>
      <c r="AZ13" s="100">
        <f>IF(AZ12=30,WEEKDAY(DATE($AF$2,$AJ$2,30)),0)</f>
        <v>0</v>
      </c>
      <c r="BA13" s="101">
        <f>IF(BA12=31,WEEKDAY(DATE($AF$2,$AJ$2,31)),0)</f>
        <v>0</v>
      </c>
      <c r="BB13" s="832"/>
      <c r="BC13" s="833"/>
      <c r="BD13" s="838"/>
      <c r="BE13" s="839"/>
      <c r="BF13" s="794"/>
      <c r="BG13" s="807"/>
      <c r="BH13" s="807"/>
      <c r="BI13" s="807"/>
      <c r="BJ13" s="843"/>
    </row>
    <row r="14" spans="2:67" ht="20.25" customHeight="1" thickBot="1" x14ac:dyDescent="0.2">
      <c r="B14" s="791"/>
      <c r="C14" s="796"/>
      <c r="D14" s="797"/>
      <c r="E14" s="106"/>
      <c r="F14" s="107"/>
      <c r="G14" s="106"/>
      <c r="H14" s="107"/>
      <c r="I14" s="802"/>
      <c r="J14" s="803"/>
      <c r="K14" s="808"/>
      <c r="L14" s="809"/>
      <c r="M14" s="809"/>
      <c r="N14" s="797"/>
      <c r="O14" s="808"/>
      <c r="P14" s="809"/>
      <c r="Q14" s="809"/>
      <c r="R14" s="809"/>
      <c r="S14" s="797"/>
      <c r="T14" s="108"/>
      <c r="U14" s="108"/>
      <c r="V14" s="109"/>
      <c r="W14" s="110" t="str">
        <f>IF(W13=1,"日",IF(W13=2,"月",IF(W13=3,"火",IF(W13=4,"水",IF(W13=5,"木",IF(W13=6,"金","土"))))))</f>
        <v>火</v>
      </c>
      <c r="X14" s="111" t="str">
        <f t="shared" ref="X14:AX14" si="0">IF(X13=1,"日",IF(X13=2,"月",IF(X13=3,"火",IF(X13=4,"水",IF(X13=5,"木",IF(X13=6,"金","土"))))))</f>
        <v>水</v>
      </c>
      <c r="Y14" s="111" t="str">
        <f t="shared" si="0"/>
        <v>木</v>
      </c>
      <c r="Z14" s="111" t="str">
        <f t="shared" si="0"/>
        <v>金</v>
      </c>
      <c r="AA14" s="111" t="str">
        <f t="shared" si="0"/>
        <v>土</v>
      </c>
      <c r="AB14" s="111" t="str">
        <f t="shared" si="0"/>
        <v>日</v>
      </c>
      <c r="AC14" s="112" t="str">
        <f t="shared" si="0"/>
        <v>月</v>
      </c>
      <c r="AD14" s="113" t="str">
        <f>IF(AD13=1,"日",IF(AD13=2,"月",IF(AD13=3,"火",IF(AD13=4,"水",IF(AD13=5,"木",IF(AD13=6,"金","土"))))))</f>
        <v>火</v>
      </c>
      <c r="AE14" s="111" t="str">
        <f t="shared" si="0"/>
        <v>水</v>
      </c>
      <c r="AF14" s="111" t="str">
        <f t="shared" si="0"/>
        <v>木</v>
      </c>
      <c r="AG14" s="111" t="str">
        <f t="shared" si="0"/>
        <v>金</v>
      </c>
      <c r="AH14" s="111" t="str">
        <f t="shared" si="0"/>
        <v>土</v>
      </c>
      <c r="AI14" s="111" t="str">
        <f t="shared" si="0"/>
        <v>日</v>
      </c>
      <c r="AJ14" s="112" t="str">
        <f t="shared" si="0"/>
        <v>月</v>
      </c>
      <c r="AK14" s="113" t="str">
        <f>IF(AK13=1,"日",IF(AK13=2,"月",IF(AK13=3,"火",IF(AK13=4,"水",IF(AK13=5,"木",IF(AK13=6,"金","土"))))))</f>
        <v>火</v>
      </c>
      <c r="AL14" s="111" t="str">
        <f t="shared" si="0"/>
        <v>水</v>
      </c>
      <c r="AM14" s="111" t="str">
        <f t="shared" si="0"/>
        <v>木</v>
      </c>
      <c r="AN14" s="111" t="str">
        <f t="shared" si="0"/>
        <v>金</v>
      </c>
      <c r="AO14" s="111" t="str">
        <f t="shared" si="0"/>
        <v>土</v>
      </c>
      <c r="AP14" s="111" t="str">
        <f t="shared" si="0"/>
        <v>日</v>
      </c>
      <c r="AQ14" s="112" t="str">
        <f t="shared" si="0"/>
        <v>月</v>
      </c>
      <c r="AR14" s="113" t="str">
        <f>IF(AR13=1,"日",IF(AR13=2,"月",IF(AR13=3,"火",IF(AR13=4,"水",IF(AR13=5,"木",IF(AR13=6,"金","土"))))))</f>
        <v>火</v>
      </c>
      <c r="AS14" s="111" t="str">
        <f t="shared" si="0"/>
        <v>水</v>
      </c>
      <c r="AT14" s="111" t="str">
        <f t="shared" si="0"/>
        <v>木</v>
      </c>
      <c r="AU14" s="111" t="str">
        <f t="shared" si="0"/>
        <v>金</v>
      </c>
      <c r="AV14" s="111" t="str">
        <f t="shared" si="0"/>
        <v>土</v>
      </c>
      <c r="AW14" s="111" t="str">
        <f t="shared" si="0"/>
        <v>日</v>
      </c>
      <c r="AX14" s="112" t="str">
        <f t="shared" si="0"/>
        <v>月</v>
      </c>
      <c r="AY14" s="111" t="str">
        <f>IF(AY13=1,"日",IF(AY13=2,"月",IF(AY13=3,"火",IF(AY13=4,"水",IF(AY13=5,"木",IF(AY13=6,"金",IF(AY13=0,"","土")))))))</f>
        <v/>
      </c>
      <c r="AZ14" s="111" t="str">
        <f>IF(AZ13=1,"日",IF(AZ13=2,"月",IF(AZ13=3,"火",IF(AZ13=4,"水",IF(AZ13=5,"木",IF(AZ13=6,"金",IF(AZ13=0,"","土")))))))</f>
        <v/>
      </c>
      <c r="BA14" s="111" t="str">
        <f>IF(BA13=1,"日",IF(BA13=2,"月",IF(BA13=3,"火",IF(BA13=4,"水",IF(BA13=5,"木",IF(BA13=6,"金",IF(BA13=0,"","土")))))))</f>
        <v/>
      </c>
      <c r="BB14" s="834"/>
      <c r="BC14" s="835"/>
      <c r="BD14" s="840"/>
      <c r="BE14" s="841"/>
      <c r="BF14" s="796"/>
      <c r="BG14" s="809"/>
      <c r="BH14" s="809"/>
      <c r="BI14" s="809"/>
      <c r="BJ14" s="844"/>
    </row>
    <row r="15" spans="2:67" ht="20.25" customHeight="1" x14ac:dyDescent="0.15">
      <c r="B15" s="759">
        <f>B13+1</f>
        <v>1</v>
      </c>
      <c r="C15" s="817" t="s">
        <v>348</v>
      </c>
      <c r="D15" s="818"/>
      <c r="E15" s="114"/>
      <c r="F15" s="115"/>
      <c r="G15" s="114"/>
      <c r="H15" s="115"/>
      <c r="I15" s="819" t="s">
        <v>224</v>
      </c>
      <c r="J15" s="820"/>
      <c r="K15" s="821" t="s">
        <v>349</v>
      </c>
      <c r="L15" s="822"/>
      <c r="M15" s="822"/>
      <c r="N15" s="818"/>
      <c r="O15" s="784" t="s">
        <v>350</v>
      </c>
      <c r="P15" s="785"/>
      <c r="Q15" s="785"/>
      <c r="R15" s="785"/>
      <c r="S15" s="786"/>
      <c r="T15" s="116" t="s">
        <v>617</v>
      </c>
      <c r="U15" s="117"/>
      <c r="V15" s="118"/>
      <c r="W15" s="119" t="s">
        <v>618</v>
      </c>
      <c r="X15" s="120" t="s">
        <v>619</v>
      </c>
      <c r="Y15" s="120" t="s">
        <v>620</v>
      </c>
      <c r="Z15" s="120"/>
      <c r="AA15" s="120"/>
      <c r="AB15" s="120" t="s">
        <v>621</v>
      </c>
      <c r="AC15" s="121" t="s">
        <v>619</v>
      </c>
      <c r="AD15" s="119" t="s">
        <v>619</v>
      </c>
      <c r="AE15" s="120" t="s">
        <v>621</v>
      </c>
      <c r="AF15" s="120" t="s">
        <v>621</v>
      </c>
      <c r="AG15" s="120"/>
      <c r="AH15" s="120"/>
      <c r="AI15" s="120" t="s">
        <v>619</v>
      </c>
      <c r="AJ15" s="121" t="s">
        <v>619</v>
      </c>
      <c r="AK15" s="119" t="s">
        <v>619</v>
      </c>
      <c r="AL15" s="120" t="s">
        <v>619</v>
      </c>
      <c r="AM15" s="120" t="s">
        <v>619</v>
      </c>
      <c r="AN15" s="120"/>
      <c r="AO15" s="120"/>
      <c r="AP15" s="120" t="s">
        <v>619</v>
      </c>
      <c r="AQ15" s="121" t="s">
        <v>619</v>
      </c>
      <c r="AR15" s="119" t="s">
        <v>621</v>
      </c>
      <c r="AS15" s="120" t="s">
        <v>619</v>
      </c>
      <c r="AT15" s="120" t="s">
        <v>619</v>
      </c>
      <c r="AU15" s="120"/>
      <c r="AV15" s="120"/>
      <c r="AW15" s="120" t="s">
        <v>619</v>
      </c>
      <c r="AX15" s="121" t="s">
        <v>619</v>
      </c>
      <c r="AY15" s="119"/>
      <c r="AZ15" s="120"/>
      <c r="BA15" s="120"/>
      <c r="BB15" s="787"/>
      <c r="BC15" s="788"/>
      <c r="BD15" s="812"/>
      <c r="BE15" s="813"/>
      <c r="BF15" s="814"/>
      <c r="BG15" s="815"/>
      <c r="BH15" s="815"/>
      <c r="BI15" s="815"/>
      <c r="BJ15" s="816"/>
    </row>
    <row r="16" spans="2:67" ht="20.25" customHeight="1" x14ac:dyDescent="0.15">
      <c r="B16" s="760"/>
      <c r="C16" s="778"/>
      <c r="D16" s="779"/>
      <c r="E16" s="122"/>
      <c r="F16" s="123" t="str">
        <f>C15</f>
        <v>管理者</v>
      </c>
      <c r="G16" s="122"/>
      <c r="H16" s="123" t="str">
        <f>I15</f>
        <v>A</v>
      </c>
      <c r="I16" s="780"/>
      <c r="J16" s="781"/>
      <c r="K16" s="782"/>
      <c r="L16" s="783"/>
      <c r="M16" s="783"/>
      <c r="N16" s="779"/>
      <c r="O16" s="773"/>
      <c r="P16" s="774"/>
      <c r="Q16" s="774"/>
      <c r="R16" s="774"/>
      <c r="S16" s="775"/>
      <c r="T16" s="124" t="s">
        <v>352</v>
      </c>
      <c r="U16" s="125"/>
      <c r="V16" s="126"/>
      <c r="W16" s="127">
        <f>IF(W15="","",VLOOKUP(W15,'【記載例】シフト記号表（勤務時間帯）'!$C$6:$L$47,10,FALSE))</f>
        <v>8</v>
      </c>
      <c r="X16" s="128">
        <f>IF(X15="","",VLOOKUP(X15,'【記載例】シフト記号表（勤務時間帯）'!$C$6:$L$47,10,FALSE))</f>
        <v>8</v>
      </c>
      <c r="Y16" s="128">
        <f>IF(Y15="","",VLOOKUP(Y15,'【記載例】シフト記号表（勤務時間帯）'!$C$6:$L$47,10,FALSE))</f>
        <v>8</v>
      </c>
      <c r="Z16" s="128" t="str">
        <f>IF(Z15="","",VLOOKUP(Z15,'【記載例】シフト記号表（勤務時間帯）'!$C$6:$L$47,10,FALSE))</f>
        <v/>
      </c>
      <c r="AA16" s="128" t="str">
        <f>IF(AA15="","",VLOOKUP(AA15,'【記載例】シフト記号表（勤務時間帯）'!$C$6:$L$47,10,FALSE))</f>
        <v/>
      </c>
      <c r="AB16" s="128">
        <f>IF(AB15="","",VLOOKUP(AB15,'【記載例】シフト記号表（勤務時間帯）'!$C$6:$L$47,10,FALSE))</f>
        <v>8</v>
      </c>
      <c r="AC16" s="129">
        <f>IF(AC15="","",VLOOKUP(AC15,'【記載例】シフト記号表（勤務時間帯）'!$C$6:$L$47,10,FALSE))</f>
        <v>8</v>
      </c>
      <c r="AD16" s="127">
        <f>IF(AD15="","",VLOOKUP(AD15,'【記載例】シフト記号表（勤務時間帯）'!$C$6:$L$47,10,FALSE))</f>
        <v>8</v>
      </c>
      <c r="AE16" s="128">
        <f>IF(AE15="","",VLOOKUP(AE15,'【記載例】シフト記号表（勤務時間帯）'!$C$6:$L$47,10,FALSE))</f>
        <v>8</v>
      </c>
      <c r="AF16" s="128">
        <f>IF(AF15="","",VLOOKUP(AF15,'【記載例】シフト記号表（勤務時間帯）'!$C$6:$L$47,10,FALSE))</f>
        <v>8</v>
      </c>
      <c r="AG16" s="128" t="str">
        <f>IF(AG15="","",VLOOKUP(AG15,'【記載例】シフト記号表（勤務時間帯）'!$C$6:$L$47,10,FALSE))</f>
        <v/>
      </c>
      <c r="AH16" s="128" t="str">
        <f>IF(AH15="","",VLOOKUP(AH15,'【記載例】シフト記号表（勤務時間帯）'!$C$6:$L$47,10,FALSE))</f>
        <v/>
      </c>
      <c r="AI16" s="128">
        <f>IF(AI15="","",VLOOKUP(AI15,'【記載例】シフト記号表（勤務時間帯）'!$C$6:$L$47,10,FALSE))</f>
        <v>8</v>
      </c>
      <c r="AJ16" s="129">
        <f>IF(AJ15="","",VLOOKUP(AJ15,'【記載例】シフト記号表（勤務時間帯）'!$C$6:$L$47,10,FALSE))</f>
        <v>8</v>
      </c>
      <c r="AK16" s="127">
        <f>IF(AK15="","",VLOOKUP(AK15,'【記載例】シフト記号表（勤務時間帯）'!$C$6:$L$47,10,FALSE))</f>
        <v>8</v>
      </c>
      <c r="AL16" s="128">
        <f>IF(AL15="","",VLOOKUP(AL15,'【記載例】シフト記号表（勤務時間帯）'!$C$6:$L$47,10,FALSE))</f>
        <v>8</v>
      </c>
      <c r="AM16" s="128">
        <f>IF(AM15="","",VLOOKUP(AM15,'【記載例】シフト記号表（勤務時間帯）'!$C$6:$L$47,10,FALSE))</f>
        <v>8</v>
      </c>
      <c r="AN16" s="128" t="str">
        <f>IF(AN15="","",VLOOKUP(AN15,'【記載例】シフト記号表（勤務時間帯）'!$C$6:$L$47,10,FALSE))</f>
        <v/>
      </c>
      <c r="AO16" s="128" t="str">
        <f>IF(AO15="","",VLOOKUP(AO15,'【記載例】シフト記号表（勤務時間帯）'!$C$6:$L$47,10,FALSE))</f>
        <v/>
      </c>
      <c r="AP16" s="128">
        <f>IF(AP15="","",VLOOKUP(AP15,'【記載例】シフト記号表（勤務時間帯）'!$C$6:$L$47,10,FALSE))</f>
        <v>8</v>
      </c>
      <c r="AQ16" s="129">
        <f>IF(AQ15="","",VLOOKUP(AQ15,'【記載例】シフト記号表（勤務時間帯）'!$C$6:$L$47,10,FALSE))</f>
        <v>8</v>
      </c>
      <c r="AR16" s="127">
        <f>IF(AR15="","",VLOOKUP(AR15,'【記載例】シフト記号表（勤務時間帯）'!$C$6:$L$47,10,FALSE))</f>
        <v>8</v>
      </c>
      <c r="AS16" s="128">
        <f>IF(AS15="","",VLOOKUP(AS15,'【記載例】シフト記号表（勤務時間帯）'!$C$6:$L$47,10,FALSE))</f>
        <v>8</v>
      </c>
      <c r="AT16" s="128">
        <f>IF(AT15="","",VLOOKUP(AT15,'【記載例】シフト記号表（勤務時間帯）'!$C$6:$L$47,10,FALSE))</f>
        <v>8</v>
      </c>
      <c r="AU16" s="128" t="str">
        <f>IF(AU15="","",VLOOKUP(AU15,'【記載例】シフト記号表（勤務時間帯）'!$C$6:$L$47,10,FALSE))</f>
        <v/>
      </c>
      <c r="AV16" s="128" t="str">
        <f>IF(AV15="","",VLOOKUP(AV15,'【記載例】シフト記号表（勤務時間帯）'!$C$6:$L$47,10,FALSE))</f>
        <v/>
      </c>
      <c r="AW16" s="128">
        <f>IF(AW15="","",VLOOKUP(AW15,'【記載例】シフト記号表（勤務時間帯）'!$C$6:$L$47,10,FALSE))</f>
        <v>8</v>
      </c>
      <c r="AX16" s="129">
        <f>IF(AX15="","",VLOOKUP(AX15,'【記載例】シフト記号表（勤務時間帯）'!$C$6:$L$47,10,FALSE))</f>
        <v>8</v>
      </c>
      <c r="AY16" s="127" t="str">
        <f>IF(AY15="","",VLOOKUP(AY15,'【記載例】シフト記号表（勤務時間帯）'!$C$6:$L$47,10,FALSE))</f>
        <v/>
      </c>
      <c r="AZ16" s="128" t="str">
        <f>IF(AZ15="","",VLOOKUP(AZ15,'【記載例】シフト記号表（勤務時間帯）'!$C$6:$L$47,10,FALSE))</f>
        <v/>
      </c>
      <c r="BA16" s="128" t="str">
        <f>IF(BA15="","",VLOOKUP(BA15,'【記載例】シフト記号表（勤務時間帯）'!$C$6:$L$47,10,FALSE))</f>
        <v/>
      </c>
      <c r="BB16" s="756">
        <f>IF($BE$3="４週",SUM(W16:AX16),IF($BE$3="暦月",SUM(W16:BA16),""))</f>
        <v>160</v>
      </c>
      <c r="BC16" s="757"/>
      <c r="BD16" s="758">
        <f>IF($BE$3="４週",BB16/4,IF($BE$3="暦月",(BB16/($BE$8/7)),""))</f>
        <v>40</v>
      </c>
      <c r="BE16" s="757"/>
      <c r="BF16" s="753"/>
      <c r="BG16" s="754"/>
      <c r="BH16" s="754"/>
      <c r="BI16" s="754"/>
      <c r="BJ16" s="755"/>
    </row>
    <row r="17" spans="2:62" ht="20.25" customHeight="1" x14ac:dyDescent="0.15">
      <c r="B17" s="759">
        <f>B15+1</f>
        <v>2</v>
      </c>
      <c r="C17" s="761" t="s">
        <v>353</v>
      </c>
      <c r="D17" s="762"/>
      <c r="E17" s="130"/>
      <c r="F17" s="131"/>
      <c r="G17" s="130"/>
      <c r="H17" s="131"/>
      <c r="I17" s="765" t="s">
        <v>224</v>
      </c>
      <c r="J17" s="766"/>
      <c r="K17" s="769" t="s">
        <v>622</v>
      </c>
      <c r="L17" s="770"/>
      <c r="M17" s="770"/>
      <c r="N17" s="762"/>
      <c r="O17" s="773" t="s">
        <v>623</v>
      </c>
      <c r="P17" s="774"/>
      <c r="Q17" s="774"/>
      <c r="R17" s="774"/>
      <c r="S17" s="775"/>
      <c r="T17" s="132" t="s">
        <v>617</v>
      </c>
      <c r="U17" s="133"/>
      <c r="V17" s="134"/>
      <c r="W17" s="135" t="s">
        <v>624</v>
      </c>
      <c r="X17" s="136" t="s">
        <v>625</v>
      </c>
      <c r="Y17" s="136"/>
      <c r="Z17" s="136"/>
      <c r="AA17" s="136" t="s">
        <v>625</v>
      </c>
      <c r="AB17" s="136" t="s">
        <v>625</v>
      </c>
      <c r="AC17" s="137" t="s">
        <v>625</v>
      </c>
      <c r="AD17" s="135" t="s">
        <v>625</v>
      </c>
      <c r="AE17" s="136" t="s">
        <v>625</v>
      </c>
      <c r="AF17" s="136"/>
      <c r="AG17" s="136"/>
      <c r="AH17" s="136" t="s">
        <v>625</v>
      </c>
      <c r="AI17" s="136" t="s">
        <v>625</v>
      </c>
      <c r="AJ17" s="137" t="s">
        <v>625</v>
      </c>
      <c r="AK17" s="135" t="s">
        <v>625</v>
      </c>
      <c r="AL17" s="136" t="s">
        <v>625</v>
      </c>
      <c r="AM17" s="136"/>
      <c r="AN17" s="136"/>
      <c r="AO17" s="136" t="s">
        <v>625</v>
      </c>
      <c r="AP17" s="136" t="s">
        <v>625</v>
      </c>
      <c r="AQ17" s="137" t="s">
        <v>625</v>
      </c>
      <c r="AR17" s="135" t="s">
        <v>625</v>
      </c>
      <c r="AS17" s="136" t="s">
        <v>625</v>
      </c>
      <c r="AT17" s="136"/>
      <c r="AU17" s="136"/>
      <c r="AV17" s="136" t="s">
        <v>625</v>
      </c>
      <c r="AW17" s="136" t="s">
        <v>625</v>
      </c>
      <c r="AX17" s="137" t="s">
        <v>625</v>
      </c>
      <c r="AY17" s="135"/>
      <c r="AZ17" s="136"/>
      <c r="BA17" s="138"/>
      <c r="BB17" s="776"/>
      <c r="BC17" s="777"/>
      <c r="BD17" s="748"/>
      <c r="BE17" s="749"/>
      <c r="BF17" s="750" t="s">
        <v>626</v>
      </c>
      <c r="BG17" s="751"/>
      <c r="BH17" s="751"/>
      <c r="BI17" s="751"/>
      <c r="BJ17" s="752"/>
    </row>
    <row r="18" spans="2:62" ht="20.25" customHeight="1" x14ac:dyDescent="0.15">
      <c r="B18" s="760"/>
      <c r="C18" s="778"/>
      <c r="D18" s="779"/>
      <c r="E18" s="122"/>
      <c r="F18" s="123" t="str">
        <f>C17</f>
        <v>計画作成責任者</v>
      </c>
      <c r="G18" s="122"/>
      <c r="H18" s="123" t="str">
        <f>I17</f>
        <v>A</v>
      </c>
      <c r="I18" s="780"/>
      <c r="J18" s="781"/>
      <c r="K18" s="782"/>
      <c r="L18" s="783"/>
      <c r="M18" s="783"/>
      <c r="N18" s="779"/>
      <c r="O18" s="773"/>
      <c r="P18" s="774"/>
      <c r="Q18" s="774"/>
      <c r="R18" s="774"/>
      <c r="S18" s="775"/>
      <c r="T18" s="124" t="s">
        <v>352</v>
      </c>
      <c r="U18" s="125"/>
      <c r="V18" s="126"/>
      <c r="W18" s="127">
        <f>IF(W17="","",VLOOKUP(W17,'【記載例】シフト記号表（勤務時間帯）'!$C$6:$L$47,10,FALSE))</f>
        <v>8</v>
      </c>
      <c r="X18" s="128">
        <f>IF(X17="","",VLOOKUP(X17,'【記載例】シフト記号表（勤務時間帯）'!$C$6:$L$47,10,FALSE))</f>
        <v>8</v>
      </c>
      <c r="Y18" s="128" t="str">
        <f>IF(Y17="","",VLOOKUP(Y17,'【記載例】シフト記号表（勤務時間帯）'!$C$6:$L$47,10,FALSE))</f>
        <v/>
      </c>
      <c r="Z18" s="128" t="str">
        <f>IF(Z17="","",VLOOKUP(Z17,'【記載例】シフト記号表（勤務時間帯）'!$C$6:$L$47,10,FALSE))</f>
        <v/>
      </c>
      <c r="AA18" s="128">
        <f>IF(AA17="","",VLOOKUP(AA17,'【記載例】シフト記号表（勤務時間帯）'!$C$6:$L$47,10,FALSE))</f>
        <v>8</v>
      </c>
      <c r="AB18" s="128">
        <f>IF(AB17="","",VLOOKUP(AB17,'【記載例】シフト記号表（勤務時間帯）'!$C$6:$L$47,10,FALSE))</f>
        <v>8</v>
      </c>
      <c r="AC18" s="129">
        <f>IF(AC17="","",VLOOKUP(AC17,'【記載例】シフト記号表（勤務時間帯）'!$C$6:$L$47,10,FALSE))</f>
        <v>8</v>
      </c>
      <c r="AD18" s="127">
        <f>IF(AD17="","",VLOOKUP(AD17,'【記載例】シフト記号表（勤務時間帯）'!$C$6:$L$47,10,FALSE))</f>
        <v>8</v>
      </c>
      <c r="AE18" s="128">
        <f>IF(AE17="","",VLOOKUP(AE17,'【記載例】シフト記号表（勤務時間帯）'!$C$6:$L$47,10,FALSE))</f>
        <v>8</v>
      </c>
      <c r="AF18" s="128" t="str">
        <f>IF(AF17="","",VLOOKUP(AF17,'【記載例】シフト記号表（勤務時間帯）'!$C$6:$L$47,10,FALSE))</f>
        <v/>
      </c>
      <c r="AG18" s="128" t="str">
        <f>IF(AG17="","",VLOOKUP(AG17,'【記載例】シフト記号表（勤務時間帯）'!$C$6:$L$47,10,FALSE))</f>
        <v/>
      </c>
      <c r="AH18" s="128">
        <f>IF(AH17="","",VLOOKUP(AH17,'【記載例】シフト記号表（勤務時間帯）'!$C$6:$L$47,10,FALSE))</f>
        <v>8</v>
      </c>
      <c r="AI18" s="128">
        <f>IF(AI17="","",VLOOKUP(AI17,'【記載例】シフト記号表（勤務時間帯）'!$C$6:$L$47,10,FALSE))</f>
        <v>8</v>
      </c>
      <c r="AJ18" s="129">
        <f>IF(AJ17="","",VLOOKUP(AJ17,'【記載例】シフト記号表（勤務時間帯）'!$C$6:$L$47,10,FALSE))</f>
        <v>8</v>
      </c>
      <c r="AK18" s="127">
        <f>IF(AK17="","",VLOOKUP(AK17,'【記載例】シフト記号表（勤務時間帯）'!$C$6:$L$47,10,FALSE))</f>
        <v>8</v>
      </c>
      <c r="AL18" s="128">
        <f>IF(AL17="","",VLOOKUP(AL17,'【記載例】シフト記号表（勤務時間帯）'!$C$6:$L$47,10,FALSE))</f>
        <v>8</v>
      </c>
      <c r="AM18" s="128" t="str">
        <f>IF(AM17="","",VLOOKUP(AM17,'【記載例】シフト記号表（勤務時間帯）'!$C$6:$L$47,10,FALSE))</f>
        <v/>
      </c>
      <c r="AN18" s="128" t="str">
        <f>IF(AN17="","",VLOOKUP(AN17,'【記載例】シフト記号表（勤務時間帯）'!$C$6:$L$47,10,FALSE))</f>
        <v/>
      </c>
      <c r="AO18" s="128">
        <f>IF(AO17="","",VLOOKUP(AO17,'【記載例】シフト記号表（勤務時間帯）'!$C$6:$L$47,10,FALSE))</f>
        <v>8</v>
      </c>
      <c r="AP18" s="128">
        <f>IF(AP17="","",VLOOKUP(AP17,'【記載例】シフト記号表（勤務時間帯）'!$C$6:$L$47,10,FALSE))</f>
        <v>8</v>
      </c>
      <c r="AQ18" s="129">
        <f>IF(AQ17="","",VLOOKUP(AQ17,'【記載例】シフト記号表（勤務時間帯）'!$C$6:$L$47,10,FALSE))</f>
        <v>8</v>
      </c>
      <c r="AR18" s="127">
        <f>IF(AR17="","",VLOOKUP(AR17,'【記載例】シフト記号表（勤務時間帯）'!$C$6:$L$47,10,FALSE))</f>
        <v>8</v>
      </c>
      <c r="AS18" s="128">
        <f>IF(AS17="","",VLOOKUP(AS17,'【記載例】シフト記号表（勤務時間帯）'!$C$6:$L$47,10,FALSE))</f>
        <v>8</v>
      </c>
      <c r="AT18" s="128" t="str">
        <f>IF(AT17="","",VLOOKUP(AT17,'【記載例】シフト記号表（勤務時間帯）'!$C$6:$L$47,10,FALSE))</f>
        <v/>
      </c>
      <c r="AU18" s="128" t="str">
        <f>IF(AU17="","",VLOOKUP(AU17,'【記載例】シフト記号表（勤務時間帯）'!$C$6:$L$47,10,FALSE))</f>
        <v/>
      </c>
      <c r="AV18" s="128">
        <f>IF(AV17="","",VLOOKUP(AV17,'【記載例】シフト記号表（勤務時間帯）'!$C$6:$L$47,10,FALSE))</f>
        <v>8</v>
      </c>
      <c r="AW18" s="128">
        <f>IF(AW17="","",VLOOKUP(AW17,'【記載例】シフト記号表（勤務時間帯）'!$C$6:$L$47,10,FALSE))</f>
        <v>8</v>
      </c>
      <c r="AX18" s="129">
        <f>IF(AX17="","",VLOOKUP(AX17,'【記載例】シフト記号表（勤務時間帯）'!$C$6:$L$47,10,FALSE))</f>
        <v>8</v>
      </c>
      <c r="AY18" s="127" t="str">
        <f>IF(AY17="","",VLOOKUP(AY17,'【記載例】シフト記号表（勤務時間帯）'!$C$6:$L$47,10,FALSE))</f>
        <v/>
      </c>
      <c r="AZ18" s="128" t="str">
        <f>IF(AZ17="","",VLOOKUP(AZ17,'【記載例】シフト記号表（勤務時間帯）'!$C$6:$L$47,10,FALSE))</f>
        <v/>
      </c>
      <c r="BA18" s="128" t="str">
        <f>IF(BA17="","",VLOOKUP(BA17,'【記載例】シフト記号表（勤務時間帯）'!$C$6:$L$47,10,FALSE))</f>
        <v/>
      </c>
      <c r="BB18" s="756">
        <f>IF($BE$3="４週",SUM(W18:AX18),IF($BE$3="暦月",SUM(W18:BA18),""))</f>
        <v>160</v>
      </c>
      <c r="BC18" s="757"/>
      <c r="BD18" s="758">
        <f>IF($BE$3="４週",BB18/4,IF($BE$3="暦月",(BB18/($BE$8/7)),""))</f>
        <v>40</v>
      </c>
      <c r="BE18" s="757"/>
      <c r="BF18" s="753"/>
      <c r="BG18" s="754"/>
      <c r="BH18" s="754"/>
      <c r="BI18" s="754"/>
      <c r="BJ18" s="755"/>
    </row>
    <row r="19" spans="2:62" ht="20.25" customHeight="1" x14ac:dyDescent="0.15">
      <c r="B19" s="759">
        <f>B17+1</f>
        <v>3</v>
      </c>
      <c r="C19" s="761" t="s">
        <v>353</v>
      </c>
      <c r="D19" s="762"/>
      <c r="E19" s="122"/>
      <c r="F19" s="123"/>
      <c r="G19" s="122"/>
      <c r="H19" s="123"/>
      <c r="I19" s="765" t="s">
        <v>224</v>
      </c>
      <c r="J19" s="766"/>
      <c r="K19" s="769" t="s">
        <v>627</v>
      </c>
      <c r="L19" s="770"/>
      <c r="M19" s="770"/>
      <c r="N19" s="762"/>
      <c r="O19" s="773" t="s">
        <v>358</v>
      </c>
      <c r="P19" s="774"/>
      <c r="Q19" s="774"/>
      <c r="R19" s="774"/>
      <c r="S19" s="775"/>
      <c r="T19" s="132" t="s">
        <v>617</v>
      </c>
      <c r="U19" s="133"/>
      <c r="V19" s="134"/>
      <c r="W19" s="135" t="s">
        <v>628</v>
      </c>
      <c r="X19" s="136" t="s">
        <v>628</v>
      </c>
      <c r="Y19" s="136" t="s">
        <v>628</v>
      </c>
      <c r="Z19" s="136" t="s">
        <v>628</v>
      </c>
      <c r="AA19" s="136"/>
      <c r="AB19" s="136"/>
      <c r="AC19" s="137" t="s">
        <v>628</v>
      </c>
      <c r="AD19" s="135" t="s">
        <v>628</v>
      </c>
      <c r="AE19" s="136" t="s">
        <v>628</v>
      </c>
      <c r="AF19" s="136" t="s">
        <v>628</v>
      </c>
      <c r="AG19" s="136" t="s">
        <v>628</v>
      </c>
      <c r="AH19" s="136"/>
      <c r="AI19" s="136"/>
      <c r="AJ19" s="137" t="s">
        <v>628</v>
      </c>
      <c r="AK19" s="135" t="s">
        <v>628</v>
      </c>
      <c r="AL19" s="136" t="s">
        <v>628</v>
      </c>
      <c r="AM19" s="136" t="s">
        <v>628</v>
      </c>
      <c r="AN19" s="136" t="s">
        <v>628</v>
      </c>
      <c r="AO19" s="136"/>
      <c r="AP19" s="136"/>
      <c r="AQ19" s="137" t="s">
        <v>628</v>
      </c>
      <c r="AR19" s="135" t="s">
        <v>628</v>
      </c>
      <c r="AS19" s="136" t="s">
        <v>628</v>
      </c>
      <c r="AT19" s="136" t="s">
        <v>628</v>
      </c>
      <c r="AU19" s="136" t="s">
        <v>628</v>
      </c>
      <c r="AV19" s="136"/>
      <c r="AW19" s="136"/>
      <c r="AX19" s="137" t="s">
        <v>628</v>
      </c>
      <c r="AY19" s="135"/>
      <c r="AZ19" s="136"/>
      <c r="BA19" s="138"/>
      <c r="BB19" s="776"/>
      <c r="BC19" s="777"/>
      <c r="BD19" s="748"/>
      <c r="BE19" s="749"/>
      <c r="BF19" s="750" t="s">
        <v>629</v>
      </c>
      <c r="BG19" s="751"/>
      <c r="BH19" s="751"/>
      <c r="BI19" s="751"/>
      <c r="BJ19" s="752"/>
    </row>
    <row r="20" spans="2:62" ht="20.25" customHeight="1" x14ac:dyDescent="0.15">
      <c r="B20" s="760"/>
      <c r="C20" s="778"/>
      <c r="D20" s="779"/>
      <c r="E20" s="122"/>
      <c r="F20" s="123" t="str">
        <f>C19</f>
        <v>計画作成責任者</v>
      </c>
      <c r="G20" s="122"/>
      <c r="H20" s="123" t="str">
        <f>I19</f>
        <v>A</v>
      </c>
      <c r="I20" s="780"/>
      <c r="J20" s="781"/>
      <c r="K20" s="782"/>
      <c r="L20" s="783"/>
      <c r="M20" s="783"/>
      <c r="N20" s="779"/>
      <c r="O20" s="773"/>
      <c r="P20" s="774"/>
      <c r="Q20" s="774"/>
      <c r="R20" s="774"/>
      <c r="S20" s="775"/>
      <c r="T20" s="124" t="s">
        <v>352</v>
      </c>
      <c r="U20" s="125"/>
      <c r="V20" s="126"/>
      <c r="W20" s="127">
        <f>IF(W19="","",VLOOKUP(W19,'【記載例】シフト記号表（勤務時間帯）'!$C$6:$L$47,10,FALSE))</f>
        <v>8</v>
      </c>
      <c r="X20" s="128">
        <f>IF(X19="","",VLOOKUP(X19,'【記載例】シフト記号表（勤務時間帯）'!$C$6:$L$47,10,FALSE))</f>
        <v>8</v>
      </c>
      <c r="Y20" s="128">
        <f>IF(Y19="","",VLOOKUP(Y19,'【記載例】シフト記号表（勤務時間帯）'!$C$6:$L$47,10,FALSE))</f>
        <v>8</v>
      </c>
      <c r="Z20" s="128">
        <f>IF(Z19="","",VLOOKUP(Z19,'【記載例】シフト記号表（勤務時間帯）'!$C$6:$L$47,10,FALSE))</f>
        <v>8</v>
      </c>
      <c r="AA20" s="128" t="str">
        <f>IF(AA19="","",VLOOKUP(AA19,'【記載例】シフト記号表（勤務時間帯）'!$C$6:$L$47,10,FALSE))</f>
        <v/>
      </c>
      <c r="AB20" s="128" t="str">
        <f>IF(AB19="","",VLOOKUP(AB19,'【記載例】シフト記号表（勤務時間帯）'!$C$6:$L$47,10,FALSE))</f>
        <v/>
      </c>
      <c r="AC20" s="129">
        <f>IF(AC19="","",VLOOKUP(AC19,'【記載例】シフト記号表（勤務時間帯）'!$C$6:$L$47,10,FALSE))</f>
        <v>8</v>
      </c>
      <c r="AD20" s="127">
        <f>IF(AD19="","",VLOOKUP(AD19,'【記載例】シフト記号表（勤務時間帯）'!$C$6:$L$47,10,FALSE))</f>
        <v>8</v>
      </c>
      <c r="AE20" s="128">
        <f>IF(AE19="","",VLOOKUP(AE19,'【記載例】シフト記号表（勤務時間帯）'!$C$6:$L$47,10,FALSE))</f>
        <v>8</v>
      </c>
      <c r="AF20" s="128">
        <f>IF(AF19="","",VLOOKUP(AF19,'【記載例】シフト記号表（勤務時間帯）'!$C$6:$L$47,10,FALSE))</f>
        <v>8</v>
      </c>
      <c r="AG20" s="128">
        <f>IF(AG19="","",VLOOKUP(AG19,'【記載例】シフト記号表（勤務時間帯）'!$C$6:$L$47,10,FALSE))</f>
        <v>8</v>
      </c>
      <c r="AH20" s="128" t="str">
        <f>IF(AH19="","",VLOOKUP(AH19,'【記載例】シフト記号表（勤務時間帯）'!$C$6:$L$47,10,FALSE))</f>
        <v/>
      </c>
      <c r="AI20" s="128" t="str">
        <f>IF(AI19="","",VLOOKUP(AI19,'【記載例】シフト記号表（勤務時間帯）'!$C$6:$L$47,10,FALSE))</f>
        <v/>
      </c>
      <c r="AJ20" s="129">
        <f>IF(AJ19="","",VLOOKUP(AJ19,'【記載例】シフト記号表（勤務時間帯）'!$C$6:$L$47,10,FALSE))</f>
        <v>8</v>
      </c>
      <c r="AK20" s="127">
        <f>IF(AK19="","",VLOOKUP(AK19,'【記載例】シフト記号表（勤務時間帯）'!$C$6:$L$47,10,FALSE))</f>
        <v>8</v>
      </c>
      <c r="AL20" s="128">
        <f>IF(AL19="","",VLOOKUP(AL19,'【記載例】シフト記号表（勤務時間帯）'!$C$6:$L$47,10,FALSE))</f>
        <v>8</v>
      </c>
      <c r="AM20" s="128">
        <f>IF(AM19="","",VLOOKUP(AM19,'【記載例】シフト記号表（勤務時間帯）'!$C$6:$L$47,10,FALSE))</f>
        <v>8</v>
      </c>
      <c r="AN20" s="128">
        <f>IF(AN19="","",VLOOKUP(AN19,'【記載例】シフト記号表（勤務時間帯）'!$C$6:$L$47,10,FALSE))</f>
        <v>8</v>
      </c>
      <c r="AO20" s="128" t="str">
        <f>IF(AO19="","",VLOOKUP(AO19,'【記載例】シフト記号表（勤務時間帯）'!$C$6:$L$47,10,FALSE))</f>
        <v/>
      </c>
      <c r="AP20" s="128" t="str">
        <f>IF(AP19="","",VLOOKUP(AP19,'【記載例】シフト記号表（勤務時間帯）'!$C$6:$L$47,10,FALSE))</f>
        <v/>
      </c>
      <c r="AQ20" s="129">
        <f>IF(AQ19="","",VLOOKUP(AQ19,'【記載例】シフト記号表（勤務時間帯）'!$C$6:$L$47,10,FALSE))</f>
        <v>8</v>
      </c>
      <c r="AR20" s="127">
        <f>IF(AR19="","",VLOOKUP(AR19,'【記載例】シフト記号表（勤務時間帯）'!$C$6:$L$47,10,FALSE))</f>
        <v>8</v>
      </c>
      <c r="AS20" s="128">
        <f>IF(AS19="","",VLOOKUP(AS19,'【記載例】シフト記号表（勤務時間帯）'!$C$6:$L$47,10,FALSE))</f>
        <v>8</v>
      </c>
      <c r="AT20" s="128">
        <f>IF(AT19="","",VLOOKUP(AT19,'【記載例】シフト記号表（勤務時間帯）'!$C$6:$L$47,10,FALSE))</f>
        <v>8</v>
      </c>
      <c r="AU20" s="128">
        <f>IF(AU19="","",VLOOKUP(AU19,'【記載例】シフト記号表（勤務時間帯）'!$C$6:$L$47,10,FALSE))</f>
        <v>8</v>
      </c>
      <c r="AV20" s="128" t="str">
        <f>IF(AV19="","",VLOOKUP(AV19,'【記載例】シフト記号表（勤務時間帯）'!$C$6:$L$47,10,FALSE))</f>
        <v/>
      </c>
      <c r="AW20" s="128" t="str">
        <f>IF(AW19="","",VLOOKUP(AW19,'【記載例】シフト記号表（勤務時間帯）'!$C$6:$L$47,10,FALSE))</f>
        <v/>
      </c>
      <c r="AX20" s="129">
        <f>IF(AX19="","",VLOOKUP(AX19,'【記載例】シフト記号表（勤務時間帯）'!$C$6:$L$47,10,FALSE))</f>
        <v>8</v>
      </c>
      <c r="AY20" s="127" t="str">
        <f>IF(AY19="","",VLOOKUP(AY19,'【記載例】シフト記号表（勤務時間帯）'!$C$6:$L$47,10,FALSE))</f>
        <v/>
      </c>
      <c r="AZ20" s="128" t="str">
        <f>IF(AZ19="","",VLOOKUP(AZ19,'【記載例】シフト記号表（勤務時間帯）'!$C$6:$L$47,10,FALSE))</f>
        <v/>
      </c>
      <c r="BA20" s="128" t="str">
        <f>IF(BA19="","",VLOOKUP(BA19,'【記載例】シフト記号表（勤務時間帯）'!$C$6:$L$47,10,FALSE))</f>
        <v/>
      </c>
      <c r="BB20" s="756">
        <f>IF($BE$3="４週",SUM(W20:AX20),IF($BE$3="暦月",SUM(W20:BA20),""))</f>
        <v>160</v>
      </c>
      <c r="BC20" s="757"/>
      <c r="BD20" s="758">
        <f>IF($BE$3="４週",BB20/4,IF($BE$3="暦月",(BB20/($BE$8/7)),""))</f>
        <v>40</v>
      </c>
      <c r="BE20" s="757"/>
      <c r="BF20" s="753"/>
      <c r="BG20" s="754"/>
      <c r="BH20" s="754"/>
      <c r="BI20" s="754"/>
      <c r="BJ20" s="755"/>
    </row>
    <row r="21" spans="2:62" ht="20.25" customHeight="1" x14ac:dyDescent="0.15">
      <c r="B21" s="759">
        <f>B19+1</f>
        <v>4</v>
      </c>
      <c r="C21" s="761" t="s">
        <v>357</v>
      </c>
      <c r="D21" s="762"/>
      <c r="E21" s="122"/>
      <c r="F21" s="123"/>
      <c r="G21" s="122"/>
      <c r="H21" s="123"/>
      <c r="I21" s="765" t="s">
        <v>224</v>
      </c>
      <c r="J21" s="766"/>
      <c r="K21" s="769" t="s">
        <v>349</v>
      </c>
      <c r="L21" s="770"/>
      <c r="M21" s="770"/>
      <c r="N21" s="762"/>
      <c r="O21" s="773" t="s">
        <v>630</v>
      </c>
      <c r="P21" s="774"/>
      <c r="Q21" s="774"/>
      <c r="R21" s="774"/>
      <c r="S21" s="775"/>
      <c r="T21" s="132" t="s">
        <v>617</v>
      </c>
      <c r="U21" s="133"/>
      <c r="V21" s="134"/>
      <c r="W21" s="135" t="s">
        <v>631</v>
      </c>
      <c r="X21" s="136" t="s">
        <v>632</v>
      </c>
      <c r="Y21" s="136"/>
      <c r="Z21" s="136"/>
      <c r="AA21" s="136" t="s">
        <v>631</v>
      </c>
      <c r="AB21" s="136" t="s">
        <v>632</v>
      </c>
      <c r="AC21" s="137" t="s">
        <v>633</v>
      </c>
      <c r="AD21" s="135" t="s">
        <v>631</v>
      </c>
      <c r="AE21" s="136" t="s">
        <v>631</v>
      </c>
      <c r="AF21" s="136"/>
      <c r="AG21" s="136"/>
      <c r="AH21" s="136" t="s">
        <v>632</v>
      </c>
      <c r="AI21" s="136" t="s">
        <v>631</v>
      </c>
      <c r="AJ21" s="137" t="s">
        <v>631</v>
      </c>
      <c r="AK21" s="135" t="s">
        <v>631</v>
      </c>
      <c r="AL21" s="136" t="s">
        <v>631</v>
      </c>
      <c r="AM21" s="136"/>
      <c r="AN21" s="136"/>
      <c r="AO21" s="136" t="s">
        <v>631</v>
      </c>
      <c r="AP21" s="136" t="s">
        <v>631</v>
      </c>
      <c r="AQ21" s="137" t="s">
        <v>631</v>
      </c>
      <c r="AR21" s="135" t="s">
        <v>631</v>
      </c>
      <c r="AS21" s="136" t="s">
        <v>631</v>
      </c>
      <c r="AT21" s="136"/>
      <c r="AU21" s="136"/>
      <c r="AV21" s="136" t="s">
        <v>631</v>
      </c>
      <c r="AW21" s="136" t="s">
        <v>632</v>
      </c>
      <c r="AX21" s="137" t="s">
        <v>632</v>
      </c>
      <c r="AY21" s="135"/>
      <c r="AZ21" s="136"/>
      <c r="BA21" s="138"/>
      <c r="BB21" s="776"/>
      <c r="BC21" s="777"/>
      <c r="BD21" s="748"/>
      <c r="BE21" s="749"/>
      <c r="BF21" s="750"/>
      <c r="BG21" s="751"/>
      <c r="BH21" s="751"/>
      <c r="BI21" s="751"/>
      <c r="BJ21" s="752"/>
    </row>
    <row r="22" spans="2:62" ht="20.25" customHeight="1" x14ac:dyDescent="0.15">
      <c r="B22" s="760"/>
      <c r="C22" s="778"/>
      <c r="D22" s="779"/>
      <c r="E22" s="122"/>
      <c r="F22" s="123" t="str">
        <f>C21</f>
        <v>オペレーター</v>
      </c>
      <c r="G22" s="122"/>
      <c r="H22" s="123" t="str">
        <f>I21</f>
        <v>A</v>
      </c>
      <c r="I22" s="780"/>
      <c r="J22" s="781"/>
      <c r="K22" s="782"/>
      <c r="L22" s="783"/>
      <c r="M22" s="783"/>
      <c r="N22" s="779"/>
      <c r="O22" s="773"/>
      <c r="P22" s="774"/>
      <c r="Q22" s="774"/>
      <c r="R22" s="774"/>
      <c r="S22" s="775"/>
      <c r="T22" s="124" t="s">
        <v>352</v>
      </c>
      <c r="U22" s="125"/>
      <c r="V22" s="126"/>
      <c r="W22" s="127">
        <f>IF(W21="","",VLOOKUP(W21,'【記載例】シフト記号表（勤務時間帯）'!$C$6:$L$47,10,FALSE))</f>
        <v>8</v>
      </c>
      <c r="X22" s="128">
        <f>IF(X21="","",VLOOKUP(X21,'【記載例】シフト記号表（勤務時間帯）'!$C$6:$L$47,10,FALSE))</f>
        <v>8</v>
      </c>
      <c r="Y22" s="128" t="str">
        <f>IF(Y21="","",VLOOKUP(Y21,'【記載例】シフト記号表（勤務時間帯）'!$C$6:$L$47,10,FALSE))</f>
        <v/>
      </c>
      <c r="Z22" s="128" t="str">
        <f>IF(Z21="","",VLOOKUP(Z21,'【記載例】シフト記号表（勤務時間帯）'!$C$6:$L$47,10,FALSE))</f>
        <v/>
      </c>
      <c r="AA22" s="128">
        <f>IF(AA21="","",VLOOKUP(AA21,'【記載例】シフト記号表（勤務時間帯）'!$C$6:$L$47,10,FALSE))</f>
        <v>8</v>
      </c>
      <c r="AB22" s="128">
        <f>IF(AB21="","",VLOOKUP(AB21,'【記載例】シフト記号表（勤務時間帯）'!$C$6:$L$47,10,FALSE))</f>
        <v>8</v>
      </c>
      <c r="AC22" s="129">
        <f>IF(AC21="","",VLOOKUP(AC21,'【記載例】シフト記号表（勤務時間帯）'!$C$6:$L$47,10,FALSE))</f>
        <v>8</v>
      </c>
      <c r="AD22" s="127">
        <f>IF(AD21="","",VLOOKUP(AD21,'【記載例】シフト記号表（勤務時間帯）'!$C$6:$L$47,10,FALSE))</f>
        <v>8</v>
      </c>
      <c r="AE22" s="128">
        <f>IF(AE21="","",VLOOKUP(AE21,'【記載例】シフト記号表（勤務時間帯）'!$C$6:$L$47,10,FALSE))</f>
        <v>8</v>
      </c>
      <c r="AF22" s="128" t="str">
        <f>IF(AF21="","",VLOOKUP(AF21,'【記載例】シフト記号表（勤務時間帯）'!$C$6:$L$47,10,FALSE))</f>
        <v/>
      </c>
      <c r="AG22" s="128" t="str">
        <f>IF(AG21="","",VLOOKUP(AG21,'【記載例】シフト記号表（勤務時間帯）'!$C$6:$L$47,10,FALSE))</f>
        <v/>
      </c>
      <c r="AH22" s="128">
        <f>IF(AH21="","",VLOOKUP(AH21,'【記載例】シフト記号表（勤務時間帯）'!$C$6:$L$47,10,FALSE))</f>
        <v>8</v>
      </c>
      <c r="AI22" s="128">
        <f>IF(AI21="","",VLOOKUP(AI21,'【記載例】シフト記号表（勤務時間帯）'!$C$6:$L$47,10,FALSE))</f>
        <v>8</v>
      </c>
      <c r="AJ22" s="129">
        <f>IF(AJ21="","",VLOOKUP(AJ21,'【記載例】シフト記号表（勤務時間帯）'!$C$6:$L$47,10,FALSE))</f>
        <v>8</v>
      </c>
      <c r="AK22" s="127">
        <f>IF(AK21="","",VLOOKUP(AK21,'【記載例】シフト記号表（勤務時間帯）'!$C$6:$L$47,10,FALSE))</f>
        <v>8</v>
      </c>
      <c r="AL22" s="128">
        <f>IF(AL21="","",VLOOKUP(AL21,'【記載例】シフト記号表（勤務時間帯）'!$C$6:$L$47,10,FALSE))</f>
        <v>8</v>
      </c>
      <c r="AM22" s="128" t="str">
        <f>IF(AM21="","",VLOOKUP(AM21,'【記載例】シフト記号表（勤務時間帯）'!$C$6:$L$47,10,FALSE))</f>
        <v/>
      </c>
      <c r="AN22" s="128" t="str">
        <f>IF(AN21="","",VLOOKUP(AN21,'【記載例】シフト記号表（勤務時間帯）'!$C$6:$L$47,10,FALSE))</f>
        <v/>
      </c>
      <c r="AO22" s="128">
        <f>IF(AO21="","",VLOOKUP(AO21,'【記載例】シフト記号表（勤務時間帯）'!$C$6:$L$47,10,FALSE))</f>
        <v>8</v>
      </c>
      <c r="AP22" s="128">
        <f>IF(AP21="","",VLOOKUP(AP21,'【記載例】シフト記号表（勤務時間帯）'!$C$6:$L$47,10,FALSE))</f>
        <v>8</v>
      </c>
      <c r="AQ22" s="129">
        <f>IF(AQ21="","",VLOOKUP(AQ21,'【記載例】シフト記号表（勤務時間帯）'!$C$6:$L$47,10,FALSE))</f>
        <v>8</v>
      </c>
      <c r="AR22" s="127">
        <f>IF(AR21="","",VLOOKUP(AR21,'【記載例】シフト記号表（勤務時間帯）'!$C$6:$L$47,10,FALSE))</f>
        <v>8</v>
      </c>
      <c r="AS22" s="128">
        <f>IF(AS21="","",VLOOKUP(AS21,'【記載例】シフト記号表（勤務時間帯）'!$C$6:$L$47,10,FALSE))</f>
        <v>8</v>
      </c>
      <c r="AT22" s="128" t="str">
        <f>IF(AT21="","",VLOOKUP(AT21,'【記載例】シフト記号表（勤務時間帯）'!$C$6:$L$47,10,FALSE))</f>
        <v/>
      </c>
      <c r="AU22" s="128" t="str">
        <f>IF(AU21="","",VLOOKUP(AU21,'【記載例】シフト記号表（勤務時間帯）'!$C$6:$L$47,10,FALSE))</f>
        <v/>
      </c>
      <c r="AV22" s="128">
        <f>IF(AV21="","",VLOOKUP(AV21,'【記載例】シフト記号表（勤務時間帯）'!$C$6:$L$47,10,FALSE))</f>
        <v>8</v>
      </c>
      <c r="AW22" s="128">
        <f>IF(AW21="","",VLOOKUP(AW21,'【記載例】シフト記号表（勤務時間帯）'!$C$6:$L$47,10,FALSE))</f>
        <v>8</v>
      </c>
      <c r="AX22" s="129">
        <f>IF(AX21="","",VLOOKUP(AX21,'【記載例】シフト記号表（勤務時間帯）'!$C$6:$L$47,10,FALSE))</f>
        <v>8</v>
      </c>
      <c r="AY22" s="127" t="str">
        <f>IF(AY21="","",VLOOKUP(AY21,'【記載例】シフト記号表（勤務時間帯）'!$C$6:$L$47,10,FALSE))</f>
        <v/>
      </c>
      <c r="AZ22" s="128" t="str">
        <f>IF(AZ21="","",VLOOKUP(AZ21,'【記載例】シフト記号表（勤務時間帯）'!$C$6:$L$47,10,FALSE))</f>
        <v/>
      </c>
      <c r="BA22" s="128" t="str">
        <f>IF(BA21="","",VLOOKUP(BA21,'【記載例】シフト記号表（勤務時間帯）'!$C$6:$L$47,10,FALSE))</f>
        <v/>
      </c>
      <c r="BB22" s="756">
        <f>IF($BE$3="４週",SUM(W22:AX22),IF($BE$3="暦月",SUM(W22:BA22),""))</f>
        <v>160</v>
      </c>
      <c r="BC22" s="757"/>
      <c r="BD22" s="758">
        <f>IF($BE$3="４週",BB22/4,IF($BE$3="暦月",(BB22/($BE$8/7)),""))</f>
        <v>40</v>
      </c>
      <c r="BE22" s="757"/>
      <c r="BF22" s="753"/>
      <c r="BG22" s="754"/>
      <c r="BH22" s="754"/>
      <c r="BI22" s="754"/>
      <c r="BJ22" s="755"/>
    </row>
    <row r="23" spans="2:62" ht="20.25" customHeight="1" x14ac:dyDescent="0.15">
      <c r="B23" s="759">
        <f>B21+1</f>
        <v>5</v>
      </c>
      <c r="C23" s="761" t="s">
        <v>357</v>
      </c>
      <c r="D23" s="762"/>
      <c r="E23" s="122"/>
      <c r="F23" s="123"/>
      <c r="G23" s="122"/>
      <c r="H23" s="123"/>
      <c r="I23" s="765" t="s">
        <v>224</v>
      </c>
      <c r="J23" s="766"/>
      <c r="K23" s="769" t="s">
        <v>349</v>
      </c>
      <c r="L23" s="770"/>
      <c r="M23" s="770"/>
      <c r="N23" s="762"/>
      <c r="O23" s="773" t="s">
        <v>634</v>
      </c>
      <c r="P23" s="774"/>
      <c r="Q23" s="774"/>
      <c r="R23" s="774"/>
      <c r="S23" s="775"/>
      <c r="T23" s="132" t="s">
        <v>617</v>
      </c>
      <c r="U23" s="133"/>
      <c r="V23" s="134"/>
      <c r="W23" s="135" t="s">
        <v>635</v>
      </c>
      <c r="X23" s="136" t="s">
        <v>635</v>
      </c>
      <c r="Y23" s="136"/>
      <c r="Z23" s="136"/>
      <c r="AA23" s="136" t="s">
        <v>635</v>
      </c>
      <c r="AB23" s="136" t="s">
        <v>635</v>
      </c>
      <c r="AC23" s="137" t="s">
        <v>635</v>
      </c>
      <c r="AD23" s="135" t="s">
        <v>635</v>
      </c>
      <c r="AE23" s="136" t="s">
        <v>635</v>
      </c>
      <c r="AF23" s="136"/>
      <c r="AG23" s="136"/>
      <c r="AH23" s="136" t="s">
        <v>635</v>
      </c>
      <c r="AI23" s="136" t="s">
        <v>635</v>
      </c>
      <c r="AJ23" s="137" t="s">
        <v>635</v>
      </c>
      <c r="AK23" s="135" t="s">
        <v>635</v>
      </c>
      <c r="AL23" s="136" t="s">
        <v>636</v>
      </c>
      <c r="AM23" s="136"/>
      <c r="AN23" s="136"/>
      <c r="AO23" s="136" t="s">
        <v>635</v>
      </c>
      <c r="AP23" s="136" t="s">
        <v>635</v>
      </c>
      <c r="AQ23" s="137" t="s">
        <v>635</v>
      </c>
      <c r="AR23" s="135" t="s">
        <v>635</v>
      </c>
      <c r="AS23" s="136" t="s">
        <v>635</v>
      </c>
      <c r="AT23" s="136"/>
      <c r="AU23" s="136"/>
      <c r="AV23" s="136" t="s">
        <v>635</v>
      </c>
      <c r="AW23" s="136" t="s">
        <v>635</v>
      </c>
      <c r="AX23" s="137" t="s">
        <v>635</v>
      </c>
      <c r="AY23" s="135"/>
      <c r="AZ23" s="136"/>
      <c r="BA23" s="138"/>
      <c r="BB23" s="776"/>
      <c r="BC23" s="777"/>
      <c r="BD23" s="748"/>
      <c r="BE23" s="749"/>
      <c r="BF23" s="750"/>
      <c r="BG23" s="751"/>
      <c r="BH23" s="751"/>
      <c r="BI23" s="751"/>
      <c r="BJ23" s="752"/>
    </row>
    <row r="24" spans="2:62" ht="20.25" customHeight="1" x14ac:dyDescent="0.15">
      <c r="B24" s="760"/>
      <c r="C24" s="778"/>
      <c r="D24" s="779"/>
      <c r="E24" s="122"/>
      <c r="F24" s="123" t="str">
        <f>C23</f>
        <v>オペレーター</v>
      </c>
      <c r="G24" s="122"/>
      <c r="H24" s="123" t="str">
        <f>I23</f>
        <v>A</v>
      </c>
      <c r="I24" s="780"/>
      <c r="J24" s="781"/>
      <c r="K24" s="782"/>
      <c r="L24" s="783"/>
      <c r="M24" s="783"/>
      <c r="N24" s="779"/>
      <c r="O24" s="773"/>
      <c r="P24" s="774"/>
      <c r="Q24" s="774"/>
      <c r="R24" s="774"/>
      <c r="S24" s="775"/>
      <c r="T24" s="139" t="s">
        <v>352</v>
      </c>
      <c r="U24" s="140"/>
      <c r="V24" s="141"/>
      <c r="W24" s="127">
        <f>IF(W23="","",VLOOKUP(W23,'【記載例】シフト記号表（勤務時間帯）'!$C$6:$L$47,10,FALSE))</f>
        <v>8</v>
      </c>
      <c r="X24" s="128">
        <f>IF(X23="","",VLOOKUP(X23,'【記載例】シフト記号表（勤務時間帯）'!$C$6:$L$47,10,FALSE))</f>
        <v>8</v>
      </c>
      <c r="Y24" s="128" t="str">
        <f>IF(Y23="","",VLOOKUP(Y23,'【記載例】シフト記号表（勤務時間帯）'!$C$6:$L$47,10,FALSE))</f>
        <v/>
      </c>
      <c r="Z24" s="128" t="str">
        <f>IF(Z23="","",VLOOKUP(Z23,'【記載例】シフト記号表（勤務時間帯）'!$C$6:$L$47,10,FALSE))</f>
        <v/>
      </c>
      <c r="AA24" s="128">
        <f>IF(AA23="","",VLOOKUP(AA23,'【記載例】シフト記号表（勤務時間帯）'!$C$6:$L$47,10,FALSE))</f>
        <v>8</v>
      </c>
      <c r="AB24" s="128">
        <f>IF(AB23="","",VLOOKUP(AB23,'【記載例】シフト記号表（勤務時間帯）'!$C$6:$L$47,10,FALSE))</f>
        <v>8</v>
      </c>
      <c r="AC24" s="129">
        <f>IF(AC23="","",VLOOKUP(AC23,'【記載例】シフト記号表（勤務時間帯）'!$C$6:$L$47,10,FALSE))</f>
        <v>8</v>
      </c>
      <c r="AD24" s="127">
        <f>IF(AD23="","",VLOOKUP(AD23,'【記載例】シフト記号表（勤務時間帯）'!$C$6:$L$47,10,FALSE))</f>
        <v>8</v>
      </c>
      <c r="AE24" s="128">
        <f>IF(AE23="","",VLOOKUP(AE23,'【記載例】シフト記号表（勤務時間帯）'!$C$6:$L$47,10,FALSE))</f>
        <v>8</v>
      </c>
      <c r="AF24" s="128" t="str">
        <f>IF(AF23="","",VLOOKUP(AF23,'【記載例】シフト記号表（勤務時間帯）'!$C$6:$L$47,10,FALSE))</f>
        <v/>
      </c>
      <c r="AG24" s="128" t="str">
        <f>IF(AG23="","",VLOOKUP(AG23,'【記載例】シフト記号表（勤務時間帯）'!$C$6:$L$47,10,FALSE))</f>
        <v/>
      </c>
      <c r="AH24" s="128">
        <f>IF(AH23="","",VLOOKUP(AH23,'【記載例】シフト記号表（勤務時間帯）'!$C$6:$L$47,10,FALSE))</f>
        <v>8</v>
      </c>
      <c r="AI24" s="128">
        <f>IF(AI23="","",VLOOKUP(AI23,'【記載例】シフト記号表（勤務時間帯）'!$C$6:$L$47,10,FALSE))</f>
        <v>8</v>
      </c>
      <c r="AJ24" s="129">
        <f>IF(AJ23="","",VLOOKUP(AJ23,'【記載例】シフト記号表（勤務時間帯）'!$C$6:$L$47,10,FALSE))</f>
        <v>8</v>
      </c>
      <c r="AK24" s="127">
        <f>IF(AK23="","",VLOOKUP(AK23,'【記載例】シフト記号表（勤務時間帯）'!$C$6:$L$47,10,FALSE))</f>
        <v>8</v>
      </c>
      <c r="AL24" s="128">
        <f>IF(AL23="","",VLOOKUP(AL23,'【記載例】シフト記号表（勤務時間帯）'!$C$6:$L$47,10,FALSE))</f>
        <v>8</v>
      </c>
      <c r="AM24" s="128" t="str">
        <f>IF(AM23="","",VLOOKUP(AM23,'【記載例】シフト記号表（勤務時間帯）'!$C$6:$L$47,10,FALSE))</f>
        <v/>
      </c>
      <c r="AN24" s="128" t="str">
        <f>IF(AN23="","",VLOOKUP(AN23,'【記載例】シフト記号表（勤務時間帯）'!$C$6:$L$47,10,FALSE))</f>
        <v/>
      </c>
      <c r="AO24" s="128">
        <f>IF(AO23="","",VLOOKUP(AO23,'【記載例】シフト記号表（勤務時間帯）'!$C$6:$L$47,10,FALSE))</f>
        <v>8</v>
      </c>
      <c r="AP24" s="128">
        <f>IF(AP23="","",VLOOKUP(AP23,'【記載例】シフト記号表（勤務時間帯）'!$C$6:$L$47,10,FALSE))</f>
        <v>8</v>
      </c>
      <c r="AQ24" s="129">
        <f>IF(AQ23="","",VLOOKUP(AQ23,'【記載例】シフト記号表（勤務時間帯）'!$C$6:$L$47,10,FALSE))</f>
        <v>8</v>
      </c>
      <c r="AR24" s="127">
        <f>IF(AR23="","",VLOOKUP(AR23,'【記載例】シフト記号表（勤務時間帯）'!$C$6:$L$47,10,FALSE))</f>
        <v>8</v>
      </c>
      <c r="AS24" s="128">
        <f>IF(AS23="","",VLOOKUP(AS23,'【記載例】シフト記号表（勤務時間帯）'!$C$6:$L$47,10,FALSE))</f>
        <v>8</v>
      </c>
      <c r="AT24" s="128" t="str">
        <f>IF(AT23="","",VLOOKUP(AT23,'【記載例】シフト記号表（勤務時間帯）'!$C$6:$L$47,10,FALSE))</f>
        <v/>
      </c>
      <c r="AU24" s="128" t="str">
        <f>IF(AU23="","",VLOOKUP(AU23,'【記載例】シフト記号表（勤務時間帯）'!$C$6:$L$47,10,FALSE))</f>
        <v/>
      </c>
      <c r="AV24" s="128">
        <f>IF(AV23="","",VLOOKUP(AV23,'【記載例】シフト記号表（勤務時間帯）'!$C$6:$L$47,10,FALSE))</f>
        <v>8</v>
      </c>
      <c r="AW24" s="128">
        <f>IF(AW23="","",VLOOKUP(AW23,'【記載例】シフト記号表（勤務時間帯）'!$C$6:$L$47,10,FALSE))</f>
        <v>8</v>
      </c>
      <c r="AX24" s="129">
        <f>IF(AX23="","",VLOOKUP(AX23,'【記載例】シフト記号表（勤務時間帯）'!$C$6:$L$47,10,FALSE))</f>
        <v>8</v>
      </c>
      <c r="AY24" s="127" t="str">
        <f>IF(AY23="","",VLOOKUP(AY23,'【記載例】シフト記号表（勤務時間帯）'!$C$6:$L$47,10,FALSE))</f>
        <v/>
      </c>
      <c r="AZ24" s="128" t="str">
        <f>IF(AZ23="","",VLOOKUP(AZ23,'【記載例】シフト記号表（勤務時間帯）'!$C$6:$L$47,10,FALSE))</f>
        <v/>
      </c>
      <c r="BA24" s="128" t="str">
        <f>IF(BA23="","",VLOOKUP(BA23,'【記載例】シフト記号表（勤務時間帯）'!$C$6:$L$47,10,FALSE))</f>
        <v/>
      </c>
      <c r="BB24" s="756">
        <f>IF($BE$3="４週",SUM(W24:AX24),IF($BE$3="暦月",SUM(W24:BA24),""))</f>
        <v>160</v>
      </c>
      <c r="BC24" s="757"/>
      <c r="BD24" s="758">
        <f>IF($BE$3="４週",BB24/4,IF($BE$3="暦月",(BB24/($BE$8/7)),""))</f>
        <v>40</v>
      </c>
      <c r="BE24" s="757"/>
      <c r="BF24" s="753"/>
      <c r="BG24" s="754"/>
      <c r="BH24" s="754"/>
      <c r="BI24" s="754"/>
      <c r="BJ24" s="755"/>
    </row>
    <row r="25" spans="2:62" ht="20.25" customHeight="1" x14ac:dyDescent="0.15">
      <c r="B25" s="759">
        <f>B23+1</f>
        <v>6</v>
      </c>
      <c r="C25" s="761" t="s">
        <v>357</v>
      </c>
      <c r="D25" s="762"/>
      <c r="E25" s="122"/>
      <c r="F25" s="123"/>
      <c r="G25" s="122"/>
      <c r="H25" s="123"/>
      <c r="I25" s="765" t="s">
        <v>224</v>
      </c>
      <c r="J25" s="766"/>
      <c r="K25" s="769" t="s">
        <v>349</v>
      </c>
      <c r="L25" s="770"/>
      <c r="M25" s="770"/>
      <c r="N25" s="762"/>
      <c r="O25" s="773" t="s">
        <v>637</v>
      </c>
      <c r="P25" s="774"/>
      <c r="Q25" s="774"/>
      <c r="R25" s="774"/>
      <c r="S25" s="775"/>
      <c r="T25" s="142" t="s">
        <v>617</v>
      </c>
      <c r="U25" s="143"/>
      <c r="V25" s="144"/>
      <c r="W25" s="135" t="s">
        <v>635</v>
      </c>
      <c r="X25" s="136" t="s">
        <v>636</v>
      </c>
      <c r="Y25" s="136" t="s">
        <v>636</v>
      </c>
      <c r="Z25" s="136" t="s">
        <v>636</v>
      </c>
      <c r="AA25" s="136"/>
      <c r="AB25" s="136"/>
      <c r="AC25" s="137" t="s">
        <v>635</v>
      </c>
      <c r="AD25" s="135" t="s">
        <v>635</v>
      </c>
      <c r="AE25" s="136" t="s">
        <v>635</v>
      </c>
      <c r="AF25" s="136" t="s">
        <v>635</v>
      </c>
      <c r="AG25" s="136" t="s">
        <v>635</v>
      </c>
      <c r="AH25" s="136"/>
      <c r="AI25" s="136"/>
      <c r="AJ25" s="137" t="s">
        <v>635</v>
      </c>
      <c r="AK25" s="135" t="s">
        <v>635</v>
      </c>
      <c r="AL25" s="136" t="s">
        <v>635</v>
      </c>
      <c r="AM25" s="136" t="s">
        <v>635</v>
      </c>
      <c r="AN25" s="136" t="s">
        <v>636</v>
      </c>
      <c r="AO25" s="136"/>
      <c r="AP25" s="136"/>
      <c r="AQ25" s="137" t="s">
        <v>636</v>
      </c>
      <c r="AR25" s="135" t="s">
        <v>635</v>
      </c>
      <c r="AS25" s="136" t="s">
        <v>636</v>
      </c>
      <c r="AT25" s="136" t="s">
        <v>635</v>
      </c>
      <c r="AU25" s="136" t="s">
        <v>635</v>
      </c>
      <c r="AV25" s="136"/>
      <c r="AW25" s="136"/>
      <c r="AX25" s="137" t="s">
        <v>635</v>
      </c>
      <c r="AY25" s="135"/>
      <c r="AZ25" s="136"/>
      <c r="BA25" s="138"/>
      <c r="BB25" s="776"/>
      <c r="BC25" s="777"/>
      <c r="BD25" s="748"/>
      <c r="BE25" s="749"/>
      <c r="BF25" s="750"/>
      <c r="BG25" s="751"/>
      <c r="BH25" s="751"/>
      <c r="BI25" s="751"/>
      <c r="BJ25" s="752"/>
    </row>
    <row r="26" spans="2:62" ht="20.25" customHeight="1" x14ac:dyDescent="0.15">
      <c r="B26" s="760"/>
      <c r="C26" s="778"/>
      <c r="D26" s="779"/>
      <c r="E26" s="122"/>
      <c r="F26" s="123" t="str">
        <f>C25</f>
        <v>オペレーター</v>
      </c>
      <c r="G26" s="122"/>
      <c r="H26" s="123" t="str">
        <f>I25</f>
        <v>A</v>
      </c>
      <c r="I26" s="780"/>
      <c r="J26" s="781"/>
      <c r="K26" s="782"/>
      <c r="L26" s="783"/>
      <c r="M26" s="783"/>
      <c r="N26" s="779"/>
      <c r="O26" s="773"/>
      <c r="P26" s="774"/>
      <c r="Q26" s="774"/>
      <c r="R26" s="774"/>
      <c r="S26" s="775"/>
      <c r="T26" s="124" t="s">
        <v>352</v>
      </c>
      <c r="U26" s="125"/>
      <c r="V26" s="126"/>
      <c r="W26" s="127">
        <f>IF(W25="","",VLOOKUP(W25,'【記載例】シフト記号表（勤務時間帯）'!$C$6:$L$47,10,FALSE))</f>
        <v>8</v>
      </c>
      <c r="X26" s="128">
        <f>IF(X25="","",VLOOKUP(X25,'【記載例】シフト記号表（勤務時間帯）'!$C$6:$L$47,10,FALSE))</f>
        <v>8</v>
      </c>
      <c r="Y26" s="128">
        <f>IF(Y25="","",VLOOKUP(Y25,'【記載例】シフト記号表（勤務時間帯）'!$C$6:$L$47,10,FALSE))</f>
        <v>8</v>
      </c>
      <c r="Z26" s="128">
        <f>IF(Z25="","",VLOOKUP(Z25,'【記載例】シフト記号表（勤務時間帯）'!$C$6:$L$47,10,FALSE))</f>
        <v>8</v>
      </c>
      <c r="AA26" s="128" t="str">
        <f>IF(AA25="","",VLOOKUP(AA25,'【記載例】シフト記号表（勤務時間帯）'!$C$6:$L$47,10,FALSE))</f>
        <v/>
      </c>
      <c r="AB26" s="128" t="str">
        <f>IF(AB25="","",VLOOKUP(AB25,'【記載例】シフト記号表（勤務時間帯）'!$C$6:$L$47,10,FALSE))</f>
        <v/>
      </c>
      <c r="AC26" s="129">
        <f>IF(AC25="","",VLOOKUP(AC25,'【記載例】シフト記号表（勤務時間帯）'!$C$6:$L$47,10,FALSE))</f>
        <v>8</v>
      </c>
      <c r="AD26" s="127">
        <f>IF(AD25="","",VLOOKUP(AD25,'【記載例】シフト記号表（勤務時間帯）'!$C$6:$L$47,10,FALSE))</f>
        <v>8</v>
      </c>
      <c r="AE26" s="128">
        <f>IF(AE25="","",VLOOKUP(AE25,'【記載例】シフト記号表（勤務時間帯）'!$C$6:$L$47,10,FALSE))</f>
        <v>8</v>
      </c>
      <c r="AF26" s="128">
        <f>IF(AF25="","",VLOOKUP(AF25,'【記載例】シフト記号表（勤務時間帯）'!$C$6:$L$47,10,FALSE))</f>
        <v>8</v>
      </c>
      <c r="AG26" s="128">
        <f>IF(AG25="","",VLOOKUP(AG25,'【記載例】シフト記号表（勤務時間帯）'!$C$6:$L$47,10,FALSE))</f>
        <v>8</v>
      </c>
      <c r="AH26" s="128" t="str">
        <f>IF(AH25="","",VLOOKUP(AH25,'【記載例】シフト記号表（勤務時間帯）'!$C$6:$L$47,10,FALSE))</f>
        <v/>
      </c>
      <c r="AI26" s="128" t="str">
        <f>IF(AI25="","",VLOOKUP(AI25,'【記載例】シフト記号表（勤務時間帯）'!$C$6:$L$47,10,FALSE))</f>
        <v/>
      </c>
      <c r="AJ26" s="129">
        <f>IF(AJ25="","",VLOOKUP(AJ25,'【記載例】シフト記号表（勤務時間帯）'!$C$6:$L$47,10,FALSE))</f>
        <v>8</v>
      </c>
      <c r="AK26" s="127">
        <f>IF(AK25="","",VLOOKUP(AK25,'【記載例】シフト記号表（勤務時間帯）'!$C$6:$L$47,10,FALSE))</f>
        <v>8</v>
      </c>
      <c r="AL26" s="128">
        <f>IF(AL25="","",VLOOKUP(AL25,'【記載例】シフト記号表（勤務時間帯）'!$C$6:$L$47,10,FALSE))</f>
        <v>8</v>
      </c>
      <c r="AM26" s="128">
        <f>IF(AM25="","",VLOOKUP(AM25,'【記載例】シフト記号表（勤務時間帯）'!$C$6:$L$47,10,FALSE))</f>
        <v>8</v>
      </c>
      <c r="AN26" s="128">
        <f>IF(AN25="","",VLOOKUP(AN25,'【記載例】シフト記号表（勤務時間帯）'!$C$6:$L$47,10,FALSE))</f>
        <v>8</v>
      </c>
      <c r="AO26" s="128" t="str">
        <f>IF(AO25="","",VLOOKUP(AO25,'【記載例】シフト記号表（勤務時間帯）'!$C$6:$L$47,10,FALSE))</f>
        <v/>
      </c>
      <c r="AP26" s="128" t="str">
        <f>IF(AP25="","",VLOOKUP(AP25,'【記載例】シフト記号表（勤務時間帯）'!$C$6:$L$47,10,FALSE))</f>
        <v/>
      </c>
      <c r="AQ26" s="129">
        <f>IF(AQ25="","",VLOOKUP(AQ25,'【記載例】シフト記号表（勤務時間帯）'!$C$6:$L$47,10,FALSE))</f>
        <v>8</v>
      </c>
      <c r="AR26" s="127">
        <f>IF(AR25="","",VLOOKUP(AR25,'【記載例】シフト記号表（勤務時間帯）'!$C$6:$L$47,10,FALSE))</f>
        <v>8</v>
      </c>
      <c r="AS26" s="128">
        <f>IF(AS25="","",VLOOKUP(AS25,'【記載例】シフト記号表（勤務時間帯）'!$C$6:$L$47,10,FALSE))</f>
        <v>8</v>
      </c>
      <c r="AT26" s="128">
        <f>IF(AT25="","",VLOOKUP(AT25,'【記載例】シフト記号表（勤務時間帯）'!$C$6:$L$47,10,FALSE))</f>
        <v>8</v>
      </c>
      <c r="AU26" s="128">
        <f>IF(AU25="","",VLOOKUP(AU25,'【記載例】シフト記号表（勤務時間帯）'!$C$6:$L$47,10,FALSE))</f>
        <v>8</v>
      </c>
      <c r="AV26" s="128" t="str">
        <f>IF(AV25="","",VLOOKUP(AV25,'【記載例】シフト記号表（勤務時間帯）'!$C$6:$L$47,10,FALSE))</f>
        <v/>
      </c>
      <c r="AW26" s="128" t="str">
        <f>IF(AW25="","",VLOOKUP(AW25,'【記載例】シフト記号表（勤務時間帯）'!$C$6:$L$47,10,FALSE))</f>
        <v/>
      </c>
      <c r="AX26" s="129">
        <f>IF(AX25="","",VLOOKUP(AX25,'【記載例】シフト記号表（勤務時間帯）'!$C$6:$L$47,10,FALSE))</f>
        <v>8</v>
      </c>
      <c r="AY26" s="127" t="str">
        <f>IF(AY25="","",VLOOKUP(AY25,'【記載例】シフト記号表（勤務時間帯）'!$C$6:$L$47,10,FALSE))</f>
        <v/>
      </c>
      <c r="AZ26" s="128" t="str">
        <f>IF(AZ25="","",VLOOKUP(AZ25,'【記載例】シフト記号表（勤務時間帯）'!$C$6:$L$47,10,FALSE))</f>
        <v/>
      </c>
      <c r="BA26" s="128" t="str">
        <f>IF(BA25="","",VLOOKUP(BA25,'【記載例】シフト記号表（勤務時間帯）'!$C$6:$L$47,10,FALSE))</f>
        <v/>
      </c>
      <c r="BB26" s="756">
        <f>IF($BE$3="４週",SUM(W26:AX26),IF($BE$3="暦月",SUM(W26:BA26),""))</f>
        <v>160</v>
      </c>
      <c r="BC26" s="757"/>
      <c r="BD26" s="758">
        <f>IF($BE$3="４週",BB26/4,IF($BE$3="暦月",(BB26/($BE$8/7)),""))</f>
        <v>40</v>
      </c>
      <c r="BE26" s="757"/>
      <c r="BF26" s="753"/>
      <c r="BG26" s="754"/>
      <c r="BH26" s="754"/>
      <c r="BI26" s="754"/>
      <c r="BJ26" s="755"/>
    </row>
    <row r="27" spans="2:62" ht="20.25" customHeight="1" x14ac:dyDescent="0.15">
      <c r="B27" s="759">
        <f>B25+1</f>
        <v>7</v>
      </c>
      <c r="C27" s="761" t="s">
        <v>357</v>
      </c>
      <c r="D27" s="762"/>
      <c r="E27" s="122"/>
      <c r="F27" s="123"/>
      <c r="G27" s="122"/>
      <c r="H27" s="123"/>
      <c r="I27" s="765" t="s">
        <v>224</v>
      </c>
      <c r="J27" s="766"/>
      <c r="K27" s="769" t="s">
        <v>349</v>
      </c>
      <c r="L27" s="770"/>
      <c r="M27" s="770"/>
      <c r="N27" s="762"/>
      <c r="O27" s="773" t="s">
        <v>630</v>
      </c>
      <c r="P27" s="774"/>
      <c r="Q27" s="774"/>
      <c r="R27" s="774"/>
      <c r="S27" s="775"/>
      <c r="T27" s="132" t="s">
        <v>617</v>
      </c>
      <c r="U27" s="133"/>
      <c r="V27" s="134"/>
      <c r="W27" s="135" t="s">
        <v>632</v>
      </c>
      <c r="X27" s="136" t="s">
        <v>632</v>
      </c>
      <c r="Y27" s="136" t="s">
        <v>632</v>
      </c>
      <c r="Z27" s="136" t="s">
        <v>632</v>
      </c>
      <c r="AA27" s="136"/>
      <c r="AB27" s="136"/>
      <c r="AC27" s="137" t="s">
        <v>632</v>
      </c>
      <c r="AD27" s="135" t="s">
        <v>632</v>
      </c>
      <c r="AE27" s="136" t="s">
        <v>632</v>
      </c>
      <c r="AF27" s="136" t="s">
        <v>631</v>
      </c>
      <c r="AG27" s="136" t="s">
        <v>632</v>
      </c>
      <c r="AH27" s="136"/>
      <c r="AI27" s="136"/>
      <c r="AJ27" s="137" t="s">
        <v>632</v>
      </c>
      <c r="AK27" s="135" t="s">
        <v>632</v>
      </c>
      <c r="AL27" s="136" t="s">
        <v>632</v>
      </c>
      <c r="AM27" s="136" t="s">
        <v>632</v>
      </c>
      <c r="AN27" s="136" t="s">
        <v>632</v>
      </c>
      <c r="AO27" s="136"/>
      <c r="AP27" s="136"/>
      <c r="AQ27" s="137" t="s">
        <v>632</v>
      </c>
      <c r="AR27" s="135" t="s">
        <v>632</v>
      </c>
      <c r="AS27" s="136" t="s">
        <v>632</v>
      </c>
      <c r="AT27" s="136" t="s">
        <v>632</v>
      </c>
      <c r="AU27" s="136" t="s">
        <v>632</v>
      </c>
      <c r="AV27" s="136"/>
      <c r="AW27" s="136"/>
      <c r="AX27" s="137" t="s">
        <v>632</v>
      </c>
      <c r="AY27" s="135"/>
      <c r="AZ27" s="136"/>
      <c r="BA27" s="138"/>
      <c r="BB27" s="776"/>
      <c r="BC27" s="777"/>
      <c r="BD27" s="748"/>
      <c r="BE27" s="749"/>
      <c r="BF27" s="750"/>
      <c r="BG27" s="751"/>
      <c r="BH27" s="751"/>
      <c r="BI27" s="751"/>
      <c r="BJ27" s="752"/>
    </row>
    <row r="28" spans="2:62" ht="20.25" customHeight="1" x14ac:dyDescent="0.15">
      <c r="B28" s="760"/>
      <c r="C28" s="778"/>
      <c r="D28" s="779"/>
      <c r="E28" s="122"/>
      <c r="F28" s="123" t="str">
        <f>C27</f>
        <v>オペレーター</v>
      </c>
      <c r="G28" s="122"/>
      <c r="H28" s="123" t="str">
        <f>I27</f>
        <v>A</v>
      </c>
      <c r="I28" s="780"/>
      <c r="J28" s="781"/>
      <c r="K28" s="782"/>
      <c r="L28" s="783"/>
      <c r="M28" s="783"/>
      <c r="N28" s="779"/>
      <c r="O28" s="773"/>
      <c r="P28" s="774"/>
      <c r="Q28" s="774"/>
      <c r="R28" s="774"/>
      <c r="S28" s="775"/>
      <c r="T28" s="124" t="s">
        <v>352</v>
      </c>
      <c r="U28" s="125"/>
      <c r="V28" s="126"/>
      <c r="W28" s="127">
        <f>IF(W27="","",VLOOKUP(W27,'【記載例】シフト記号表（勤務時間帯）'!$C$6:$L$47,10,FALSE))</f>
        <v>8</v>
      </c>
      <c r="X28" s="128">
        <f>IF(X27="","",VLOOKUP(X27,'【記載例】シフト記号表（勤務時間帯）'!$C$6:$L$47,10,FALSE))</f>
        <v>8</v>
      </c>
      <c r="Y28" s="128">
        <f>IF(Y27="","",VLOOKUP(Y27,'【記載例】シフト記号表（勤務時間帯）'!$C$6:$L$47,10,FALSE))</f>
        <v>8</v>
      </c>
      <c r="Z28" s="128">
        <f>IF(Z27="","",VLOOKUP(Z27,'【記載例】シフト記号表（勤務時間帯）'!$C$6:$L$47,10,FALSE))</f>
        <v>8</v>
      </c>
      <c r="AA28" s="128" t="str">
        <f>IF(AA27="","",VLOOKUP(AA27,'【記載例】シフト記号表（勤務時間帯）'!$C$6:$L$47,10,FALSE))</f>
        <v/>
      </c>
      <c r="AB28" s="128" t="str">
        <f>IF(AB27="","",VLOOKUP(AB27,'【記載例】シフト記号表（勤務時間帯）'!$C$6:$L$47,10,FALSE))</f>
        <v/>
      </c>
      <c r="AC28" s="129">
        <f>IF(AC27="","",VLOOKUP(AC27,'【記載例】シフト記号表（勤務時間帯）'!$C$6:$L$47,10,FALSE))</f>
        <v>8</v>
      </c>
      <c r="AD28" s="127">
        <f>IF(AD27="","",VLOOKUP(AD27,'【記載例】シフト記号表（勤務時間帯）'!$C$6:$L$47,10,FALSE))</f>
        <v>8</v>
      </c>
      <c r="AE28" s="128">
        <f>IF(AE27="","",VLOOKUP(AE27,'【記載例】シフト記号表（勤務時間帯）'!$C$6:$L$47,10,FALSE))</f>
        <v>8</v>
      </c>
      <c r="AF28" s="128">
        <f>IF(AF27="","",VLOOKUP(AF27,'【記載例】シフト記号表（勤務時間帯）'!$C$6:$L$47,10,FALSE))</f>
        <v>8</v>
      </c>
      <c r="AG28" s="128">
        <f>IF(AG27="","",VLOOKUP(AG27,'【記載例】シフト記号表（勤務時間帯）'!$C$6:$L$47,10,FALSE))</f>
        <v>8</v>
      </c>
      <c r="AH28" s="128" t="str">
        <f>IF(AH27="","",VLOOKUP(AH27,'【記載例】シフト記号表（勤務時間帯）'!$C$6:$L$47,10,FALSE))</f>
        <v/>
      </c>
      <c r="AI28" s="128" t="str">
        <f>IF(AI27="","",VLOOKUP(AI27,'【記載例】シフト記号表（勤務時間帯）'!$C$6:$L$47,10,FALSE))</f>
        <v/>
      </c>
      <c r="AJ28" s="129">
        <f>IF(AJ27="","",VLOOKUP(AJ27,'【記載例】シフト記号表（勤務時間帯）'!$C$6:$L$47,10,FALSE))</f>
        <v>8</v>
      </c>
      <c r="AK28" s="127">
        <f>IF(AK27="","",VLOOKUP(AK27,'【記載例】シフト記号表（勤務時間帯）'!$C$6:$L$47,10,FALSE))</f>
        <v>8</v>
      </c>
      <c r="AL28" s="128">
        <f>IF(AL27="","",VLOOKUP(AL27,'【記載例】シフト記号表（勤務時間帯）'!$C$6:$L$47,10,FALSE))</f>
        <v>8</v>
      </c>
      <c r="AM28" s="128">
        <f>IF(AM27="","",VLOOKUP(AM27,'【記載例】シフト記号表（勤務時間帯）'!$C$6:$L$47,10,FALSE))</f>
        <v>8</v>
      </c>
      <c r="AN28" s="128">
        <f>IF(AN27="","",VLOOKUP(AN27,'【記載例】シフト記号表（勤務時間帯）'!$C$6:$L$47,10,FALSE))</f>
        <v>8</v>
      </c>
      <c r="AO28" s="128" t="str">
        <f>IF(AO27="","",VLOOKUP(AO27,'【記載例】シフト記号表（勤務時間帯）'!$C$6:$L$47,10,FALSE))</f>
        <v/>
      </c>
      <c r="AP28" s="128" t="str">
        <f>IF(AP27="","",VLOOKUP(AP27,'【記載例】シフト記号表（勤務時間帯）'!$C$6:$L$47,10,FALSE))</f>
        <v/>
      </c>
      <c r="AQ28" s="129">
        <f>IF(AQ27="","",VLOOKUP(AQ27,'【記載例】シフト記号表（勤務時間帯）'!$C$6:$L$47,10,FALSE))</f>
        <v>8</v>
      </c>
      <c r="AR28" s="127">
        <f>IF(AR27="","",VLOOKUP(AR27,'【記載例】シフト記号表（勤務時間帯）'!$C$6:$L$47,10,FALSE))</f>
        <v>8</v>
      </c>
      <c r="AS28" s="128">
        <f>IF(AS27="","",VLOOKUP(AS27,'【記載例】シフト記号表（勤務時間帯）'!$C$6:$L$47,10,FALSE))</f>
        <v>8</v>
      </c>
      <c r="AT28" s="128">
        <f>IF(AT27="","",VLOOKUP(AT27,'【記載例】シフト記号表（勤務時間帯）'!$C$6:$L$47,10,FALSE))</f>
        <v>8</v>
      </c>
      <c r="AU28" s="128">
        <f>IF(AU27="","",VLOOKUP(AU27,'【記載例】シフト記号表（勤務時間帯）'!$C$6:$L$47,10,FALSE))</f>
        <v>8</v>
      </c>
      <c r="AV28" s="128" t="str">
        <f>IF(AV27="","",VLOOKUP(AV27,'【記載例】シフト記号表（勤務時間帯）'!$C$6:$L$47,10,FALSE))</f>
        <v/>
      </c>
      <c r="AW28" s="128" t="str">
        <f>IF(AW27="","",VLOOKUP(AW27,'【記載例】シフト記号表（勤務時間帯）'!$C$6:$L$47,10,FALSE))</f>
        <v/>
      </c>
      <c r="AX28" s="129">
        <f>IF(AX27="","",VLOOKUP(AX27,'【記載例】シフト記号表（勤務時間帯）'!$C$6:$L$47,10,FALSE))</f>
        <v>8</v>
      </c>
      <c r="AY28" s="127" t="str">
        <f>IF(AY27="","",VLOOKUP(AY27,'【記載例】シフト記号表（勤務時間帯）'!$C$6:$L$47,10,FALSE))</f>
        <v/>
      </c>
      <c r="AZ28" s="128" t="str">
        <f>IF(AZ27="","",VLOOKUP(AZ27,'【記載例】シフト記号表（勤務時間帯）'!$C$6:$L$47,10,FALSE))</f>
        <v/>
      </c>
      <c r="BA28" s="128" t="str">
        <f>IF(BA27="","",VLOOKUP(BA27,'【記載例】シフト記号表（勤務時間帯）'!$C$6:$L$47,10,FALSE))</f>
        <v/>
      </c>
      <c r="BB28" s="756">
        <f>IF($BE$3="４週",SUM(W28:AX28),IF($BE$3="暦月",SUM(W28:BA28),""))</f>
        <v>160</v>
      </c>
      <c r="BC28" s="757"/>
      <c r="BD28" s="758">
        <f>IF($BE$3="４週",BB28/4,IF($BE$3="暦月",(BB28/($BE$8/7)),""))</f>
        <v>40</v>
      </c>
      <c r="BE28" s="757"/>
      <c r="BF28" s="753"/>
      <c r="BG28" s="754"/>
      <c r="BH28" s="754"/>
      <c r="BI28" s="754"/>
      <c r="BJ28" s="755"/>
    </row>
    <row r="29" spans="2:62" ht="20.25" customHeight="1" x14ac:dyDescent="0.15">
      <c r="B29" s="759">
        <f>B27+1</f>
        <v>8</v>
      </c>
      <c r="C29" s="761" t="s">
        <v>638</v>
      </c>
      <c r="D29" s="762"/>
      <c r="E29" s="122"/>
      <c r="F29" s="123"/>
      <c r="G29" s="122"/>
      <c r="H29" s="123"/>
      <c r="I29" s="765" t="s">
        <v>224</v>
      </c>
      <c r="J29" s="766"/>
      <c r="K29" s="769" t="s">
        <v>639</v>
      </c>
      <c r="L29" s="770"/>
      <c r="M29" s="770"/>
      <c r="N29" s="762"/>
      <c r="O29" s="773" t="s">
        <v>640</v>
      </c>
      <c r="P29" s="774"/>
      <c r="Q29" s="774"/>
      <c r="R29" s="774"/>
      <c r="S29" s="775"/>
      <c r="T29" s="132" t="s">
        <v>617</v>
      </c>
      <c r="U29" s="133"/>
      <c r="V29" s="134"/>
      <c r="W29" s="135" t="s">
        <v>641</v>
      </c>
      <c r="X29" s="136" t="s">
        <v>625</v>
      </c>
      <c r="Y29" s="136"/>
      <c r="Z29" s="136"/>
      <c r="AA29" s="136" t="s">
        <v>625</v>
      </c>
      <c r="AB29" s="136" t="s">
        <v>625</v>
      </c>
      <c r="AC29" s="137" t="s">
        <v>625</v>
      </c>
      <c r="AD29" s="135" t="s">
        <v>625</v>
      </c>
      <c r="AE29" s="136" t="s">
        <v>625</v>
      </c>
      <c r="AF29" s="136"/>
      <c r="AG29" s="136"/>
      <c r="AH29" s="136" t="s">
        <v>641</v>
      </c>
      <c r="AI29" s="136" t="s">
        <v>641</v>
      </c>
      <c r="AJ29" s="137" t="s">
        <v>625</v>
      </c>
      <c r="AK29" s="135" t="s">
        <v>625</v>
      </c>
      <c r="AL29" s="136" t="s">
        <v>625</v>
      </c>
      <c r="AM29" s="136"/>
      <c r="AN29" s="136"/>
      <c r="AO29" s="136" t="s">
        <v>625</v>
      </c>
      <c r="AP29" s="136" t="s">
        <v>625</v>
      </c>
      <c r="AQ29" s="137" t="s">
        <v>625</v>
      </c>
      <c r="AR29" s="135" t="s">
        <v>625</v>
      </c>
      <c r="AS29" s="136" t="s">
        <v>625</v>
      </c>
      <c r="AT29" s="136"/>
      <c r="AU29" s="136"/>
      <c r="AV29" s="136" t="s">
        <v>625</v>
      </c>
      <c r="AW29" s="136" t="s">
        <v>641</v>
      </c>
      <c r="AX29" s="137" t="s">
        <v>625</v>
      </c>
      <c r="AY29" s="135"/>
      <c r="AZ29" s="136"/>
      <c r="BA29" s="138"/>
      <c r="BB29" s="776"/>
      <c r="BC29" s="777"/>
      <c r="BD29" s="748"/>
      <c r="BE29" s="749"/>
      <c r="BF29" s="750"/>
      <c r="BG29" s="751"/>
      <c r="BH29" s="751"/>
      <c r="BI29" s="751"/>
      <c r="BJ29" s="752"/>
    </row>
    <row r="30" spans="2:62" ht="20.25" customHeight="1" x14ac:dyDescent="0.15">
      <c r="B30" s="760"/>
      <c r="C30" s="778"/>
      <c r="D30" s="779"/>
      <c r="E30" s="122"/>
      <c r="F30" s="123" t="str">
        <f>C29</f>
        <v>訪問介護員</v>
      </c>
      <c r="G30" s="122"/>
      <c r="H30" s="123" t="str">
        <f>I29</f>
        <v>A</v>
      </c>
      <c r="I30" s="780"/>
      <c r="J30" s="781"/>
      <c r="K30" s="782"/>
      <c r="L30" s="783"/>
      <c r="M30" s="783"/>
      <c r="N30" s="779"/>
      <c r="O30" s="773"/>
      <c r="P30" s="774"/>
      <c r="Q30" s="774"/>
      <c r="R30" s="774"/>
      <c r="S30" s="775"/>
      <c r="T30" s="124" t="s">
        <v>352</v>
      </c>
      <c r="U30" s="125"/>
      <c r="V30" s="126"/>
      <c r="W30" s="127">
        <f>IF(W29="","",VLOOKUP(W29,'【記載例】シフト記号表（勤務時間帯）'!$C$6:$L$47,10,FALSE))</f>
        <v>8</v>
      </c>
      <c r="X30" s="128">
        <f>IF(X29="","",VLOOKUP(X29,'【記載例】シフト記号表（勤務時間帯）'!$C$6:$L$47,10,FALSE))</f>
        <v>8</v>
      </c>
      <c r="Y30" s="128" t="str">
        <f>IF(Y29="","",VLOOKUP(Y29,'【記載例】シフト記号表（勤務時間帯）'!$C$6:$L$47,10,FALSE))</f>
        <v/>
      </c>
      <c r="Z30" s="128" t="str">
        <f>IF(Z29="","",VLOOKUP(Z29,'【記載例】シフト記号表（勤務時間帯）'!$C$6:$L$47,10,FALSE))</f>
        <v/>
      </c>
      <c r="AA30" s="128">
        <f>IF(AA29="","",VLOOKUP(AA29,'【記載例】シフト記号表（勤務時間帯）'!$C$6:$L$47,10,FALSE))</f>
        <v>8</v>
      </c>
      <c r="AB30" s="128">
        <f>IF(AB29="","",VLOOKUP(AB29,'【記載例】シフト記号表（勤務時間帯）'!$C$6:$L$47,10,FALSE))</f>
        <v>8</v>
      </c>
      <c r="AC30" s="129">
        <f>IF(AC29="","",VLOOKUP(AC29,'【記載例】シフト記号表（勤務時間帯）'!$C$6:$L$47,10,FALSE))</f>
        <v>8</v>
      </c>
      <c r="AD30" s="127">
        <f>IF(AD29="","",VLOOKUP(AD29,'【記載例】シフト記号表（勤務時間帯）'!$C$6:$L$47,10,FALSE))</f>
        <v>8</v>
      </c>
      <c r="AE30" s="128">
        <f>IF(AE29="","",VLOOKUP(AE29,'【記載例】シフト記号表（勤務時間帯）'!$C$6:$L$47,10,FALSE))</f>
        <v>8</v>
      </c>
      <c r="AF30" s="128" t="str">
        <f>IF(AF29="","",VLOOKUP(AF29,'【記載例】シフト記号表（勤務時間帯）'!$C$6:$L$47,10,FALSE))</f>
        <v/>
      </c>
      <c r="AG30" s="128" t="str">
        <f>IF(AG29="","",VLOOKUP(AG29,'【記載例】シフト記号表（勤務時間帯）'!$C$6:$L$47,10,FALSE))</f>
        <v/>
      </c>
      <c r="AH30" s="128">
        <f>IF(AH29="","",VLOOKUP(AH29,'【記載例】シフト記号表（勤務時間帯）'!$C$6:$L$47,10,FALSE))</f>
        <v>8</v>
      </c>
      <c r="AI30" s="128">
        <f>IF(AI29="","",VLOOKUP(AI29,'【記載例】シフト記号表（勤務時間帯）'!$C$6:$L$47,10,FALSE))</f>
        <v>8</v>
      </c>
      <c r="AJ30" s="129">
        <f>IF(AJ29="","",VLOOKUP(AJ29,'【記載例】シフト記号表（勤務時間帯）'!$C$6:$L$47,10,FALSE))</f>
        <v>8</v>
      </c>
      <c r="AK30" s="127">
        <f>IF(AK29="","",VLOOKUP(AK29,'【記載例】シフト記号表（勤務時間帯）'!$C$6:$L$47,10,FALSE))</f>
        <v>8</v>
      </c>
      <c r="AL30" s="128">
        <f>IF(AL29="","",VLOOKUP(AL29,'【記載例】シフト記号表（勤務時間帯）'!$C$6:$L$47,10,FALSE))</f>
        <v>8</v>
      </c>
      <c r="AM30" s="128" t="str">
        <f>IF(AM29="","",VLOOKUP(AM29,'【記載例】シフト記号表（勤務時間帯）'!$C$6:$L$47,10,FALSE))</f>
        <v/>
      </c>
      <c r="AN30" s="128" t="str">
        <f>IF(AN29="","",VLOOKUP(AN29,'【記載例】シフト記号表（勤務時間帯）'!$C$6:$L$47,10,FALSE))</f>
        <v/>
      </c>
      <c r="AO30" s="128">
        <f>IF(AO29="","",VLOOKUP(AO29,'【記載例】シフト記号表（勤務時間帯）'!$C$6:$L$47,10,FALSE))</f>
        <v>8</v>
      </c>
      <c r="AP30" s="128">
        <f>IF(AP29="","",VLOOKUP(AP29,'【記載例】シフト記号表（勤務時間帯）'!$C$6:$L$47,10,FALSE))</f>
        <v>8</v>
      </c>
      <c r="AQ30" s="129">
        <f>IF(AQ29="","",VLOOKUP(AQ29,'【記載例】シフト記号表（勤務時間帯）'!$C$6:$L$47,10,FALSE))</f>
        <v>8</v>
      </c>
      <c r="AR30" s="127">
        <f>IF(AR29="","",VLOOKUP(AR29,'【記載例】シフト記号表（勤務時間帯）'!$C$6:$L$47,10,FALSE))</f>
        <v>8</v>
      </c>
      <c r="AS30" s="128">
        <f>IF(AS29="","",VLOOKUP(AS29,'【記載例】シフト記号表（勤務時間帯）'!$C$6:$L$47,10,FALSE))</f>
        <v>8</v>
      </c>
      <c r="AT30" s="128" t="str">
        <f>IF(AT29="","",VLOOKUP(AT29,'【記載例】シフト記号表（勤務時間帯）'!$C$6:$L$47,10,FALSE))</f>
        <v/>
      </c>
      <c r="AU30" s="128" t="str">
        <f>IF(AU29="","",VLOOKUP(AU29,'【記載例】シフト記号表（勤務時間帯）'!$C$6:$L$47,10,FALSE))</f>
        <v/>
      </c>
      <c r="AV30" s="128">
        <f>IF(AV29="","",VLOOKUP(AV29,'【記載例】シフト記号表（勤務時間帯）'!$C$6:$L$47,10,FALSE))</f>
        <v>8</v>
      </c>
      <c r="AW30" s="128">
        <f>IF(AW29="","",VLOOKUP(AW29,'【記載例】シフト記号表（勤務時間帯）'!$C$6:$L$47,10,FALSE))</f>
        <v>8</v>
      </c>
      <c r="AX30" s="129">
        <f>IF(AX29="","",VLOOKUP(AX29,'【記載例】シフト記号表（勤務時間帯）'!$C$6:$L$47,10,FALSE))</f>
        <v>8</v>
      </c>
      <c r="AY30" s="127" t="str">
        <f>IF(AY29="","",VLOOKUP(AY29,'【記載例】シフト記号表（勤務時間帯）'!$C$6:$L$47,10,FALSE))</f>
        <v/>
      </c>
      <c r="AZ30" s="128" t="str">
        <f>IF(AZ29="","",VLOOKUP(AZ29,'【記載例】シフト記号表（勤務時間帯）'!$C$6:$L$47,10,FALSE))</f>
        <v/>
      </c>
      <c r="BA30" s="128" t="str">
        <f>IF(BA29="","",VLOOKUP(BA29,'【記載例】シフト記号表（勤務時間帯）'!$C$6:$L$47,10,FALSE))</f>
        <v/>
      </c>
      <c r="BB30" s="756">
        <f>IF($BE$3="４週",SUM(W30:AX30),IF($BE$3="暦月",SUM(W30:BA30),""))</f>
        <v>160</v>
      </c>
      <c r="BC30" s="757"/>
      <c r="BD30" s="758">
        <f>IF($BE$3="４週",BB30/4,IF($BE$3="暦月",(BB30/($BE$8/7)),""))</f>
        <v>40</v>
      </c>
      <c r="BE30" s="757"/>
      <c r="BF30" s="753"/>
      <c r="BG30" s="754"/>
      <c r="BH30" s="754"/>
      <c r="BI30" s="754"/>
      <c r="BJ30" s="755"/>
    </row>
    <row r="31" spans="2:62" ht="20.25" customHeight="1" x14ac:dyDescent="0.15">
      <c r="B31" s="759">
        <f>B29+1</f>
        <v>9</v>
      </c>
      <c r="C31" s="761" t="s">
        <v>638</v>
      </c>
      <c r="D31" s="762"/>
      <c r="E31" s="122"/>
      <c r="F31" s="123"/>
      <c r="G31" s="122"/>
      <c r="H31" s="123"/>
      <c r="I31" s="765" t="s">
        <v>224</v>
      </c>
      <c r="J31" s="766"/>
      <c r="K31" s="769" t="s">
        <v>639</v>
      </c>
      <c r="L31" s="770"/>
      <c r="M31" s="770"/>
      <c r="N31" s="762"/>
      <c r="O31" s="773" t="s">
        <v>642</v>
      </c>
      <c r="P31" s="774"/>
      <c r="Q31" s="774"/>
      <c r="R31" s="774"/>
      <c r="S31" s="775"/>
      <c r="T31" s="132" t="s">
        <v>617</v>
      </c>
      <c r="U31" s="133"/>
      <c r="V31" s="134"/>
      <c r="W31" s="135" t="s">
        <v>635</v>
      </c>
      <c r="X31" s="136" t="s">
        <v>643</v>
      </c>
      <c r="Y31" s="136"/>
      <c r="Z31" s="136"/>
      <c r="AA31" s="136" t="s">
        <v>635</v>
      </c>
      <c r="AB31" s="136" t="s">
        <v>643</v>
      </c>
      <c r="AC31" s="137" t="s">
        <v>635</v>
      </c>
      <c r="AD31" s="135" t="s">
        <v>643</v>
      </c>
      <c r="AE31" s="136" t="s">
        <v>635</v>
      </c>
      <c r="AF31" s="136"/>
      <c r="AG31" s="136"/>
      <c r="AH31" s="136" t="s">
        <v>635</v>
      </c>
      <c r="AI31" s="136" t="s">
        <v>635</v>
      </c>
      <c r="AJ31" s="137" t="s">
        <v>635</v>
      </c>
      <c r="AK31" s="135" t="s">
        <v>635</v>
      </c>
      <c r="AL31" s="136" t="s">
        <v>635</v>
      </c>
      <c r="AM31" s="136"/>
      <c r="AN31" s="136"/>
      <c r="AO31" s="136" t="s">
        <v>635</v>
      </c>
      <c r="AP31" s="136" t="s">
        <v>635</v>
      </c>
      <c r="AQ31" s="137" t="s">
        <v>635</v>
      </c>
      <c r="AR31" s="135" t="s">
        <v>635</v>
      </c>
      <c r="AS31" s="136" t="s">
        <v>635</v>
      </c>
      <c r="AT31" s="136"/>
      <c r="AU31" s="136"/>
      <c r="AV31" s="136" t="s">
        <v>635</v>
      </c>
      <c r="AW31" s="136" t="s">
        <v>635</v>
      </c>
      <c r="AX31" s="137" t="s">
        <v>635</v>
      </c>
      <c r="AY31" s="135"/>
      <c r="AZ31" s="136"/>
      <c r="BA31" s="138"/>
      <c r="BB31" s="776"/>
      <c r="BC31" s="777"/>
      <c r="BD31" s="748"/>
      <c r="BE31" s="749"/>
      <c r="BF31" s="750"/>
      <c r="BG31" s="751"/>
      <c r="BH31" s="751"/>
      <c r="BI31" s="751"/>
      <c r="BJ31" s="752"/>
    </row>
    <row r="32" spans="2:62" ht="20.25" customHeight="1" x14ac:dyDescent="0.15">
      <c r="B32" s="760"/>
      <c r="C32" s="778"/>
      <c r="D32" s="779"/>
      <c r="E32" s="122"/>
      <c r="F32" s="123" t="str">
        <f>C31</f>
        <v>訪問介護員</v>
      </c>
      <c r="G32" s="122"/>
      <c r="H32" s="123" t="str">
        <f>I31</f>
        <v>A</v>
      </c>
      <c r="I32" s="780"/>
      <c r="J32" s="781"/>
      <c r="K32" s="782"/>
      <c r="L32" s="783"/>
      <c r="M32" s="783"/>
      <c r="N32" s="779"/>
      <c r="O32" s="773"/>
      <c r="P32" s="774"/>
      <c r="Q32" s="774"/>
      <c r="R32" s="774"/>
      <c r="S32" s="775"/>
      <c r="T32" s="139" t="s">
        <v>352</v>
      </c>
      <c r="U32" s="140"/>
      <c r="V32" s="141"/>
      <c r="W32" s="127">
        <f>IF(W31="","",VLOOKUP(W31,'【記載例】シフト記号表（勤務時間帯）'!$C$6:$L$47,10,FALSE))</f>
        <v>8</v>
      </c>
      <c r="X32" s="128">
        <f>IF(X31="","",VLOOKUP(X31,'【記載例】シフト記号表（勤務時間帯）'!$C$6:$L$47,10,FALSE))</f>
        <v>8</v>
      </c>
      <c r="Y32" s="128" t="str">
        <f>IF(Y31="","",VLOOKUP(Y31,'【記載例】シフト記号表（勤務時間帯）'!$C$6:$L$47,10,FALSE))</f>
        <v/>
      </c>
      <c r="Z32" s="128" t="str">
        <f>IF(Z31="","",VLOOKUP(Z31,'【記載例】シフト記号表（勤務時間帯）'!$C$6:$L$47,10,FALSE))</f>
        <v/>
      </c>
      <c r="AA32" s="128">
        <f>IF(AA31="","",VLOOKUP(AA31,'【記載例】シフト記号表（勤務時間帯）'!$C$6:$L$47,10,FALSE))</f>
        <v>8</v>
      </c>
      <c r="AB32" s="128">
        <f>IF(AB31="","",VLOOKUP(AB31,'【記載例】シフト記号表（勤務時間帯）'!$C$6:$L$47,10,FALSE))</f>
        <v>8</v>
      </c>
      <c r="AC32" s="129">
        <f>IF(AC31="","",VLOOKUP(AC31,'【記載例】シフト記号表（勤務時間帯）'!$C$6:$L$47,10,FALSE))</f>
        <v>8</v>
      </c>
      <c r="AD32" s="127">
        <f>IF(AD31="","",VLOOKUP(AD31,'【記載例】シフト記号表（勤務時間帯）'!$C$6:$L$47,10,FALSE))</f>
        <v>8</v>
      </c>
      <c r="AE32" s="128">
        <f>IF(AE31="","",VLOOKUP(AE31,'【記載例】シフト記号表（勤務時間帯）'!$C$6:$L$47,10,FALSE))</f>
        <v>8</v>
      </c>
      <c r="AF32" s="128" t="str">
        <f>IF(AF31="","",VLOOKUP(AF31,'【記載例】シフト記号表（勤務時間帯）'!$C$6:$L$47,10,FALSE))</f>
        <v/>
      </c>
      <c r="AG32" s="128" t="str">
        <f>IF(AG31="","",VLOOKUP(AG31,'【記載例】シフト記号表（勤務時間帯）'!$C$6:$L$47,10,FALSE))</f>
        <v/>
      </c>
      <c r="AH32" s="128">
        <f>IF(AH31="","",VLOOKUP(AH31,'【記載例】シフト記号表（勤務時間帯）'!$C$6:$L$47,10,FALSE))</f>
        <v>8</v>
      </c>
      <c r="AI32" s="128">
        <f>IF(AI31="","",VLOOKUP(AI31,'【記載例】シフト記号表（勤務時間帯）'!$C$6:$L$47,10,FALSE))</f>
        <v>8</v>
      </c>
      <c r="AJ32" s="129">
        <f>IF(AJ31="","",VLOOKUP(AJ31,'【記載例】シフト記号表（勤務時間帯）'!$C$6:$L$47,10,FALSE))</f>
        <v>8</v>
      </c>
      <c r="AK32" s="127">
        <f>IF(AK31="","",VLOOKUP(AK31,'【記載例】シフト記号表（勤務時間帯）'!$C$6:$L$47,10,FALSE))</f>
        <v>8</v>
      </c>
      <c r="AL32" s="128">
        <f>IF(AL31="","",VLOOKUP(AL31,'【記載例】シフト記号表（勤務時間帯）'!$C$6:$L$47,10,FALSE))</f>
        <v>8</v>
      </c>
      <c r="AM32" s="128" t="str">
        <f>IF(AM31="","",VLOOKUP(AM31,'【記載例】シフト記号表（勤務時間帯）'!$C$6:$L$47,10,FALSE))</f>
        <v/>
      </c>
      <c r="AN32" s="128" t="str">
        <f>IF(AN31="","",VLOOKUP(AN31,'【記載例】シフト記号表（勤務時間帯）'!$C$6:$L$47,10,FALSE))</f>
        <v/>
      </c>
      <c r="AO32" s="128">
        <f>IF(AO31="","",VLOOKUP(AO31,'【記載例】シフト記号表（勤務時間帯）'!$C$6:$L$47,10,FALSE))</f>
        <v>8</v>
      </c>
      <c r="AP32" s="128">
        <f>IF(AP31="","",VLOOKUP(AP31,'【記載例】シフト記号表（勤務時間帯）'!$C$6:$L$47,10,FALSE))</f>
        <v>8</v>
      </c>
      <c r="AQ32" s="129">
        <f>IF(AQ31="","",VLOOKUP(AQ31,'【記載例】シフト記号表（勤務時間帯）'!$C$6:$L$47,10,FALSE))</f>
        <v>8</v>
      </c>
      <c r="AR32" s="127">
        <f>IF(AR31="","",VLOOKUP(AR31,'【記載例】シフト記号表（勤務時間帯）'!$C$6:$L$47,10,FALSE))</f>
        <v>8</v>
      </c>
      <c r="AS32" s="128">
        <f>IF(AS31="","",VLOOKUP(AS31,'【記載例】シフト記号表（勤務時間帯）'!$C$6:$L$47,10,FALSE))</f>
        <v>8</v>
      </c>
      <c r="AT32" s="128" t="str">
        <f>IF(AT31="","",VLOOKUP(AT31,'【記載例】シフト記号表（勤務時間帯）'!$C$6:$L$47,10,FALSE))</f>
        <v/>
      </c>
      <c r="AU32" s="128" t="str">
        <f>IF(AU31="","",VLOOKUP(AU31,'【記載例】シフト記号表（勤務時間帯）'!$C$6:$L$47,10,FALSE))</f>
        <v/>
      </c>
      <c r="AV32" s="128">
        <f>IF(AV31="","",VLOOKUP(AV31,'【記載例】シフト記号表（勤務時間帯）'!$C$6:$L$47,10,FALSE))</f>
        <v>8</v>
      </c>
      <c r="AW32" s="128">
        <f>IF(AW31="","",VLOOKUP(AW31,'【記載例】シフト記号表（勤務時間帯）'!$C$6:$L$47,10,FALSE))</f>
        <v>8</v>
      </c>
      <c r="AX32" s="129">
        <f>IF(AX31="","",VLOOKUP(AX31,'【記載例】シフト記号表（勤務時間帯）'!$C$6:$L$47,10,FALSE))</f>
        <v>8</v>
      </c>
      <c r="AY32" s="127" t="str">
        <f>IF(AY31="","",VLOOKUP(AY31,'【記載例】シフト記号表（勤務時間帯）'!$C$6:$L$47,10,FALSE))</f>
        <v/>
      </c>
      <c r="AZ32" s="128" t="str">
        <f>IF(AZ31="","",VLOOKUP(AZ31,'【記載例】シフト記号表（勤務時間帯）'!$C$6:$L$47,10,FALSE))</f>
        <v/>
      </c>
      <c r="BA32" s="128" t="str">
        <f>IF(BA31="","",VLOOKUP(BA31,'【記載例】シフト記号表（勤務時間帯）'!$C$6:$L$47,10,FALSE))</f>
        <v/>
      </c>
      <c r="BB32" s="756">
        <f>IF($BE$3="４週",SUM(W32:AX32),IF($BE$3="暦月",SUM(W32:BA32),""))</f>
        <v>160</v>
      </c>
      <c r="BC32" s="757"/>
      <c r="BD32" s="758">
        <f>IF($BE$3="４週",BB32/4,IF($BE$3="暦月",(BB32/($BE$8/7)),""))</f>
        <v>40</v>
      </c>
      <c r="BE32" s="757"/>
      <c r="BF32" s="753"/>
      <c r="BG32" s="754"/>
      <c r="BH32" s="754"/>
      <c r="BI32" s="754"/>
      <c r="BJ32" s="755"/>
    </row>
    <row r="33" spans="2:62" ht="20.25" customHeight="1" x14ac:dyDescent="0.15">
      <c r="B33" s="759">
        <f>B31+1</f>
        <v>10</v>
      </c>
      <c r="C33" s="761" t="s">
        <v>638</v>
      </c>
      <c r="D33" s="762"/>
      <c r="E33" s="122"/>
      <c r="F33" s="123"/>
      <c r="G33" s="122"/>
      <c r="H33" s="123"/>
      <c r="I33" s="765" t="s">
        <v>224</v>
      </c>
      <c r="J33" s="766"/>
      <c r="K33" s="769" t="s">
        <v>354</v>
      </c>
      <c r="L33" s="770"/>
      <c r="M33" s="770"/>
      <c r="N33" s="762"/>
      <c r="O33" s="773" t="s">
        <v>644</v>
      </c>
      <c r="P33" s="774"/>
      <c r="Q33" s="774"/>
      <c r="R33" s="774"/>
      <c r="S33" s="775"/>
      <c r="T33" s="142" t="s">
        <v>617</v>
      </c>
      <c r="U33" s="143"/>
      <c r="V33" s="144"/>
      <c r="W33" s="135" t="s">
        <v>645</v>
      </c>
      <c r="X33" s="136" t="s">
        <v>631</v>
      </c>
      <c r="Y33" s="136"/>
      <c r="Z33" s="136"/>
      <c r="AA33" s="136" t="s">
        <v>645</v>
      </c>
      <c r="AB33" s="136" t="s">
        <v>631</v>
      </c>
      <c r="AC33" s="137" t="s">
        <v>645</v>
      </c>
      <c r="AD33" s="135" t="s">
        <v>631</v>
      </c>
      <c r="AE33" s="136" t="s">
        <v>631</v>
      </c>
      <c r="AF33" s="136"/>
      <c r="AG33" s="136"/>
      <c r="AH33" s="136" t="s">
        <v>631</v>
      </c>
      <c r="AI33" s="136" t="s">
        <v>631</v>
      </c>
      <c r="AJ33" s="137" t="s">
        <v>645</v>
      </c>
      <c r="AK33" s="135" t="s">
        <v>645</v>
      </c>
      <c r="AL33" s="136" t="s">
        <v>645</v>
      </c>
      <c r="AM33" s="136"/>
      <c r="AN33" s="136"/>
      <c r="AO33" s="136" t="s">
        <v>631</v>
      </c>
      <c r="AP33" s="136" t="s">
        <v>645</v>
      </c>
      <c r="AQ33" s="137" t="s">
        <v>645</v>
      </c>
      <c r="AR33" s="135" t="s">
        <v>645</v>
      </c>
      <c r="AS33" s="136" t="s">
        <v>645</v>
      </c>
      <c r="AT33" s="136"/>
      <c r="AU33" s="136"/>
      <c r="AV33" s="136" t="s">
        <v>645</v>
      </c>
      <c r="AW33" s="136" t="s">
        <v>631</v>
      </c>
      <c r="AX33" s="137" t="s">
        <v>631</v>
      </c>
      <c r="AY33" s="135"/>
      <c r="AZ33" s="136"/>
      <c r="BA33" s="138"/>
      <c r="BB33" s="776"/>
      <c r="BC33" s="777"/>
      <c r="BD33" s="748"/>
      <c r="BE33" s="749"/>
      <c r="BF33" s="750"/>
      <c r="BG33" s="751"/>
      <c r="BH33" s="751"/>
      <c r="BI33" s="751"/>
      <c r="BJ33" s="752"/>
    </row>
    <row r="34" spans="2:62" ht="20.25" customHeight="1" x14ac:dyDescent="0.15">
      <c r="B34" s="760"/>
      <c r="C34" s="778"/>
      <c r="D34" s="779"/>
      <c r="E34" s="122"/>
      <c r="F34" s="123" t="str">
        <f>C33</f>
        <v>訪問介護員</v>
      </c>
      <c r="G34" s="122"/>
      <c r="H34" s="123" t="str">
        <f>I33</f>
        <v>A</v>
      </c>
      <c r="I34" s="780"/>
      <c r="J34" s="781"/>
      <c r="K34" s="782"/>
      <c r="L34" s="783"/>
      <c r="M34" s="783"/>
      <c r="N34" s="779"/>
      <c r="O34" s="773"/>
      <c r="P34" s="774"/>
      <c r="Q34" s="774"/>
      <c r="R34" s="774"/>
      <c r="S34" s="775"/>
      <c r="T34" s="139" t="s">
        <v>352</v>
      </c>
      <c r="U34" s="140"/>
      <c r="V34" s="141"/>
      <c r="W34" s="127">
        <f>IF(W33="","",VLOOKUP(W33,'【記載例】シフト記号表（勤務時間帯）'!$C$6:$L$47,10,FALSE))</f>
        <v>8</v>
      </c>
      <c r="X34" s="128">
        <f>IF(X33="","",VLOOKUP(X33,'【記載例】シフト記号表（勤務時間帯）'!$C$6:$L$47,10,FALSE))</f>
        <v>8</v>
      </c>
      <c r="Y34" s="128" t="str">
        <f>IF(Y33="","",VLOOKUP(Y33,'【記載例】シフト記号表（勤務時間帯）'!$C$6:$L$47,10,FALSE))</f>
        <v/>
      </c>
      <c r="Z34" s="128" t="str">
        <f>IF(Z33="","",VLOOKUP(Z33,'【記載例】シフト記号表（勤務時間帯）'!$C$6:$L$47,10,FALSE))</f>
        <v/>
      </c>
      <c r="AA34" s="128">
        <f>IF(AA33="","",VLOOKUP(AA33,'【記載例】シフト記号表（勤務時間帯）'!$C$6:$L$47,10,FALSE))</f>
        <v>8</v>
      </c>
      <c r="AB34" s="128">
        <f>IF(AB33="","",VLOOKUP(AB33,'【記載例】シフト記号表（勤務時間帯）'!$C$6:$L$47,10,FALSE))</f>
        <v>8</v>
      </c>
      <c r="AC34" s="129">
        <f>IF(AC33="","",VLOOKUP(AC33,'【記載例】シフト記号表（勤務時間帯）'!$C$6:$L$47,10,FALSE))</f>
        <v>8</v>
      </c>
      <c r="AD34" s="127">
        <f>IF(AD33="","",VLOOKUP(AD33,'【記載例】シフト記号表（勤務時間帯）'!$C$6:$L$47,10,FALSE))</f>
        <v>8</v>
      </c>
      <c r="AE34" s="128">
        <f>IF(AE33="","",VLOOKUP(AE33,'【記載例】シフト記号表（勤務時間帯）'!$C$6:$L$47,10,FALSE))</f>
        <v>8</v>
      </c>
      <c r="AF34" s="128" t="str">
        <f>IF(AF33="","",VLOOKUP(AF33,'【記載例】シフト記号表（勤務時間帯）'!$C$6:$L$47,10,FALSE))</f>
        <v/>
      </c>
      <c r="AG34" s="128" t="str">
        <f>IF(AG33="","",VLOOKUP(AG33,'【記載例】シフト記号表（勤務時間帯）'!$C$6:$L$47,10,FALSE))</f>
        <v/>
      </c>
      <c r="AH34" s="128">
        <f>IF(AH33="","",VLOOKUP(AH33,'【記載例】シフト記号表（勤務時間帯）'!$C$6:$L$47,10,FALSE))</f>
        <v>8</v>
      </c>
      <c r="AI34" s="128">
        <f>IF(AI33="","",VLOOKUP(AI33,'【記載例】シフト記号表（勤務時間帯）'!$C$6:$L$47,10,FALSE))</f>
        <v>8</v>
      </c>
      <c r="AJ34" s="129">
        <f>IF(AJ33="","",VLOOKUP(AJ33,'【記載例】シフト記号表（勤務時間帯）'!$C$6:$L$47,10,FALSE))</f>
        <v>8</v>
      </c>
      <c r="AK34" s="127">
        <f>IF(AK33="","",VLOOKUP(AK33,'【記載例】シフト記号表（勤務時間帯）'!$C$6:$L$47,10,FALSE))</f>
        <v>8</v>
      </c>
      <c r="AL34" s="128">
        <f>IF(AL33="","",VLOOKUP(AL33,'【記載例】シフト記号表（勤務時間帯）'!$C$6:$L$47,10,FALSE))</f>
        <v>8</v>
      </c>
      <c r="AM34" s="128" t="str">
        <f>IF(AM33="","",VLOOKUP(AM33,'【記載例】シフト記号表（勤務時間帯）'!$C$6:$L$47,10,FALSE))</f>
        <v/>
      </c>
      <c r="AN34" s="128" t="str">
        <f>IF(AN33="","",VLOOKUP(AN33,'【記載例】シフト記号表（勤務時間帯）'!$C$6:$L$47,10,FALSE))</f>
        <v/>
      </c>
      <c r="AO34" s="128">
        <f>IF(AO33="","",VLOOKUP(AO33,'【記載例】シフト記号表（勤務時間帯）'!$C$6:$L$47,10,FALSE))</f>
        <v>8</v>
      </c>
      <c r="AP34" s="128">
        <f>IF(AP33="","",VLOOKUP(AP33,'【記載例】シフト記号表（勤務時間帯）'!$C$6:$L$47,10,FALSE))</f>
        <v>8</v>
      </c>
      <c r="AQ34" s="129">
        <f>IF(AQ33="","",VLOOKUP(AQ33,'【記載例】シフト記号表（勤務時間帯）'!$C$6:$L$47,10,FALSE))</f>
        <v>8</v>
      </c>
      <c r="AR34" s="127">
        <f>IF(AR33="","",VLOOKUP(AR33,'【記載例】シフト記号表（勤務時間帯）'!$C$6:$L$47,10,FALSE))</f>
        <v>8</v>
      </c>
      <c r="AS34" s="128">
        <f>IF(AS33="","",VLOOKUP(AS33,'【記載例】シフト記号表（勤務時間帯）'!$C$6:$L$47,10,FALSE))</f>
        <v>8</v>
      </c>
      <c r="AT34" s="128" t="str">
        <f>IF(AT33="","",VLOOKUP(AT33,'【記載例】シフト記号表（勤務時間帯）'!$C$6:$L$47,10,FALSE))</f>
        <v/>
      </c>
      <c r="AU34" s="128" t="str">
        <f>IF(AU33="","",VLOOKUP(AU33,'【記載例】シフト記号表（勤務時間帯）'!$C$6:$L$47,10,FALSE))</f>
        <v/>
      </c>
      <c r="AV34" s="128">
        <f>IF(AV33="","",VLOOKUP(AV33,'【記載例】シフト記号表（勤務時間帯）'!$C$6:$L$47,10,FALSE))</f>
        <v>8</v>
      </c>
      <c r="AW34" s="128">
        <f>IF(AW33="","",VLOOKUP(AW33,'【記載例】シフト記号表（勤務時間帯）'!$C$6:$L$47,10,FALSE))</f>
        <v>8</v>
      </c>
      <c r="AX34" s="129">
        <f>IF(AX33="","",VLOOKUP(AX33,'【記載例】シフト記号表（勤務時間帯）'!$C$6:$L$47,10,FALSE))</f>
        <v>8</v>
      </c>
      <c r="AY34" s="127" t="str">
        <f>IF(AY33="","",VLOOKUP(AY33,'【記載例】シフト記号表（勤務時間帯）'!$C$6:$L$47,10,FALSE))</f>
        <v/>
      </c>
      <c r="AZ34" s="128" t="str">
        <f>IF(AZ33="","",VLOOKUP(AZ33,'【記載例】シフト記号表（勤務時間帯）'!$C$6:$L$47,10,FALSE))</f>
        <v/>
      </c>
      <c r="BA34" s="128" t="str">
        <f>IF(BA33="","",VLOOKUP(BA33,'【記載例】シフト記号表（勤務時間帯）'!$C$6:$L$47,10,FALSE))</f>
        <v/>
      </c>
      <c r="BB34" s="756">
        <f>IF($BE$3="４週",SUM(W34:AX34),IF($BE$3="暦月",SUM(W34:BA34),""))</f>
        <v>160</v>
      </c>
      <c r="BC34" s="757"/>
      <c r="BD34" s="758">
        <f>IF($BE$3="４週",BB34/4,IF($BE$3="暦月",(BB34/($BE$8/7)),""))</f>
        <v>40</v>
      </c>
      <c r="BE34" s="757"/>
      <c r="BF34" s="753"/>
      <c r="BG34" s="754"/>
      <c r="BH34" s="754"/>
      <c r="BI34" s="754"/>
      <c r="BJ34" s="755"/>
    </row>
    <row r="35" spans="2:62" ht="20.25" customHeight="1" x14ac:dyDescent="0.15">
      <c r="B35" s="759">
        <f>B33+1</f>
        <v>11</v>
      </c>
      <c r="C35" s="761" t="s">
        <v>638</v>
      </c>
      <c r="D35" s="762"/>
      <c r="E35" s="122"/>
      <c r="F35" s="123"/>
      <c r="G35" s="122"/>
      <c r="H35" s="123"/>
      <c r="I35" s="765" t="s">
        <v>224</v>
      </c>
      <c r="J35" s="766"/>
      <c r="K35" s="769" t="s">
        <v>349</v>
      </c>
      <c r="L35" s="770"/>
      <c r="M35" s="770"/>
      <c r="N35" s="762"/>
      <c r="O35" s="773" t="s">
        <v>646</v>
      </c>
      <c r="P35" s="774"/>
      <c r="Q35" s="774"/>
      <c r="R35" s="774"/>
      <c r="S35" s="775"/>
      <c r="T35" s="142" t="s">
        <v>617</v>
      </c>
      <c r="U35" s="143"/>
      <c r="V35" s="144"/>
      <c r="W35" s="135" t="s">
        <v>647</v>
      </c>
      <c r="X35" s="136" t="s">
        <v>625</v>
      </c>
      <c r="Y35" s="136" t="s">
        <v>647</v>
      </c>
      <c r="Z35" s="136" t="s">
        <v>647</v>
      </c>
      <c r="AA35" s="136"/>
      <c r="AB35" s="136"/>
      <c r="AC35" s="137" t="s">
        <v>647</v>
      </c>
      <c r="AD35" s="135" t="s">
        <v>625</v>
      </c>
      <c r="AE35" s="136" t="s">
        <v>647</v>
      </c>
      <c r="AF35" s="136" t="s">
        <v>647</v>
      </c>
      <c r="AG35" s="136" t="s">
        <v>647</v>
      </c>
      <c r="AH35" s="136"/>
      <c r="AI35" s="136"/>
      <c r="AJ35" s="137" t="s">
        <v>647</v>
      </c>
      <c r="AK35" s="135" t="s">
        <v>647</v>
      </c>
      <c r="AL35" s="136" t="s">
        <v>647</v>
      </c>
      <c r="AM35" s="136" t="s">
        <v>625</v>
      </c>
      <c r="AN35" s="136" t="s">
        <v>625</v>
      </c>
      <c r="AO35" s="136"/>
      <c r="AP35" s="136"/>
      <c r="AQ35" s="137" t="s">
        <v>647</v>
      </c>
      <c r="AR35" s="135" t="s">
        <v>625</v>
      </c>
      <c r="AS35" s="136" t="s">
        <v>647</v>
      </c>
      <c r="AT35" s="136" t="s">
        <v>647</v>
      </c>
      <c r="AU35" s="136" t="s">
        <v>647</v>
      </c>
      <c r="AV35" s="136"/>
      <c r="AW35" s="136"/>
      <c r="AX35" s="137" t="s">
        <v>625</v>
      </c>
      <c r="AY35" s="135"/>
      <c r="AZ35" s="136"/>
      <c r="BA35" s="138"/>
      <c r="BB35" s="776"/>
      <c r="BC35" s="777"/>
      <c r="BD35" s="748"/>
      <c r="BE35" s="749"/>
      <c r="BF35" s="750"/>
      <c r="BG35" s="751"/>
      <c r="BH35" s="751"/>
      <c r="BI35" s="751"/>
      <c r="BJ35" s="752"/>
    </row>
    <row r="36" spans="2:62" ht="20.25" customHeight="1" x14ac:dyDescent="0.15">
      <c r="B36" s="760"/>
      <c r="C36" s="778"/>
      <c r="D36" s="779"/>
      <c r="E36" s="122"/>
      <c r="F36" s="123" t="str">
        <f>C35</f>
        <v>訪問介護員</v>
      </c>
      <c r="G36" s="122"/>
      <c r="H36" s="123" t="str">
        <f>I35</f>
        <v>A</v>
      </c>
      <c r="I36" s="780"/>
      <c r="J36" s="781"/>
      <c r="K36" s="782"/>
      <c r="L36" s="783"/>
      <c r="M36" s="783"/>
      <c r="N36" s="779"/>
      <c r="O36" s="773"/>
      <c r="P36" s="774"/>
      <c r="Q36" s="774"/>
      <c r="R36" s="774"/>
      <c r="S36" s="775"/>
      <c r="T36" s="139" t="s">
        <v>352</v>
      </c>
      <c r="U36" s="140"/>
      <c r="V36" s="141"/>
      <c r="W36" s="127">
        <f>IF(W35="","",VLOOKUP(W35,'【記載例】シフト記号表（勤務時間帯）'!$C$6:$L$47,10,FALSE))</f>
        <v>8</v>
      </c>
      <c r="X36" s="128">
        <f>IF(X35="","",VLOOKUP(X35,'【記載例】シフト記号表（勤務時間帯）'!$C$6:$L$47,10,FALSE))</f>
        <v>8</v>
      </c>
      <c r="Y36" s="128">
        <f>IF(Y35="","",VLOOKUP(Y35,'【記載例】シフト記号表（勤務時間帯）'!$C$6:$L$47,10,FALSE))</f>
        <v>8</v>
      </c>
      <c r="Z36" s="128">
        <f>IF(Z35="","",VLOOKUP(Z35,'【記載例】シフト記号表（勤務時間帯）'!$C$6:$L$47,10,FALSE))</f>
        <v>8</v>
      </c>
      <c r="AA36" s="128" t="str">
        <f>IF(AA35="","",VLOOKUP(AA35,'【記載例】シフト記号表（勤務時間帯）'!$C$6:$L$47,10,FALSE))</f>
        <v/>
      </c>
      <c r="AB36" s="128" t="str">
        <f>IF(AB35="","",VLOOKUP(AB35,'【記載例】シフト記号表（勤務時間帯）'!$C$6:$L$47,10,FALSE))</f>
        <v/>
      </c>
      <c r="AC36" s="129">
        <f>IF(AC35="","",VLOOKUP(AC35,'【記載例】シフト記号表（勤務時間帯）'!$C$6:$L$47,10,FALSE))</f>
        <v>8</v>
      </c>
      <c r="AD36" s="127">
        <f>IF(AD35="","",VLOOKUP(AD35,'【記載例】シフト記号表（勤務時間帯）'!$C$6:$L$47,10,FALSE))</f>
        <v>8</v>
      </c>
      <c r="AE36" s="128">
        <f>IF(AE35="","",VLOOKUP(AE35,'【記載例】シフト記号表（勤務時間帯）'!$C$6:$L$47,10,FALSE))</f>
        <v>8</v>
      </c>
      <c r="AF36" s="128">
        <f>IF(AF35="","",VLOOKUP(AF35,'【記載例】シフト記号表（勤務時間帯）'!$C$6:$L$47,10,FALSE))</f>
        <v>8</v>
      </c>
      <c r="AG36" s="128">
        <f>IF(AG35="","",VLOOKUP(AG35,'【記載例】シフト記号表（勤務時間帯）'!$C$6:$L$47,10,FALSE))</f>
        <v>8</v>
      </c>
      <c r="AH36" s="128" t="str">
        <f>IF(AH35="","",VLOOKUP(AH35,'【記載例】シフト記号表（勤務時間帯）'!$C$6:$L$47,10,FALSE))</f>
        <v/>
      </c>
      <c r="AI36" s="128" t="str">
        <f>IF(AI35="","",VLOOKUP(AI35,'【記載例】シフト記号表（勤務時間帯）'!$C$6:$L$47,10,FALSE))</f>
        <v/>
      </c>
      <c r="AJ36" s="129">
        <f>IF(AJ35="","",VLOOKUP(AJ35,'【記載例】シフト記号表（勤務時間帯）'!$C$6:$L$47,10,FALSE))</f>
        <v>8</v>
      </c>
      <c r="AK36" s="127">
        <f>IF(AK35="","",VLOOKUP(AK35,'【記載例】シフト記号表（勤務時間帯）'!$C$6:$L$47,10,FALSE))</f>
        <v>8</v>
      </c>
      <c r="AL36" s="128">
        <f>IF(AL35="","",VLOOKUP(AL35,'【記載例】シフト記号表（勤務時間帯）'!$C$6:$L$47,10,FALSE))</f>
        <v>8</v>
      </c>
      <c r="AM36" s="128">
        <f>IF(AM35="","",VLOOKUP(AM35,'【記載例】シフト記号表（勤務時間帯）'!$C$6:$L$47,10,FALSE))</f>
        <v>8</v>
      </c>
      <c r="AN36" s="128">
        <f>IF(AN35="","",VLOOKUP(AN35,'【記載例】シフト記号表（勤務時間帯）'!$C$6:$L$47,10,FALSE))</f>
        <v>8</v>
      </c>
      <c r="AO36" s="128" t="str">
        <f>IF(AO35="","",VLOOKUP(AO35,'【記載例】シフト記号表（勤務時間帯）'!$C$6:$L$47,10,FALSE))</f>
        <v/>
      </c>
      <c r="AP36" s="128" t="str">
        <f>IF(AP35="","",VLOOKUP(AP35,'【記載例】シフト記号表（勤務時間帯）'!$C$6:$L$47,10,FALSE))</f>
        <v/>
      </c>
      <c r="AQ36" s="129">
        <f>IF(AQ35="","",VLOOKUP(AQ35,'【記載例】シフト記号表（勤務時間帯）'!$C$6:$L$47,10,FALSE))</f>
        <v>8</v>
      </c>
      <c r="AR36" s="127">
        <f>IF(AR35="","",VLOOKUP(AR35,'【記載例】シフト記号表（勤務時間帯）'!$C$6:$L$47,10,FALSE))</f>
        <v>8</v>
      </c>
      <c r="AS36" s="128">
        <f>IF(AS35="","",VLOOKUP(AS35,'【記載例】シフト記号表（勤務時間帯）'!$C$6:$L$47,10,FALSE))</f>
        <v>8</v>
      </c>
      <c r="AT36" s="128">
        <f>IF(AT35="","",VLOOKUP(AT35,'【記載例】シフト記号表（勤務時間帯）'!$C$6:$L$47,10,FALSE))</f>
        <v>8</v>
      </c>
      <c r="AU36" s="128">
        <f>IF(AU35="","",VLOOKUP(AU35,'【記載例】シフト記号表（勤務時間帯）'!$C$6:$L$47,10,FALSE))</f>
        <v>8</v>
      </c>
      <c r="AV36" s="128" t="str">
        <f>IF(AV35="","",VLOOKUP(AV35,'【記載例】シフト記号表（勤務時間帯）'!$C$6:$L$47,10,FALSE))</f>
        <v/>
      </c>
      <c r="AW36" s="128" t="str">
        <f>IF(AW35="","",VLOOKUP(AW35,'【記載例】シフト記号表（勤務時間帯）'!$C$6:$L$47,10,FALSE))</f>
        <v/>
      </c>
      <c r="AX36" s="129">
        <f>IF(AX35="","",VLOOKUP(AX35,'【記載例】シフト記号表（勤務時間帯）'!$C$6:$L$47,10,FALSE))</f>
        <v>8</v>
      </c>
      <c r="AY36" s="127" t="str">
        <f>IF(AY35="","",VLOOKUP(AY35,'【記載例】シフト記号表（勤務時間帯）'!$C$6:$L$47,10,FALSE))</f>
        <v/>
      </c>
      <c r="AZ36" s="128" t="str">
        <f>IF(AZ35="","",VLOOKUP(AZ35,'【記載例】シフト記号表（勤務時間帯）'!$C$6:$L$47,10,FALSE))</f>
        <v/>
      </c>
      <c r="BA36" s="128" t="str">
        <f>IF(BA35="","",VLOOKUP(BA35,'【記載例】シフト記号表（勤務時間帯）'!$C$6:$L$47,10,FALSE))</f>
        <v/>
      </c>
      <c r="BB36" s="756">
        <f>IF($BE$3="４週",SUM(W36:AX36),IF($BE$3="暦月",SUM(W36:BA36),""))</f>
        <v>160</v>
      </c>
      <c r="BC36" s="757"/>
      <c r="BD36" s="758">
        <f>IF($BE$3="４週",BB36/4,IF($BE$3="暦月",(BB36/($BE$8/7)),""))</f>
        <v>40</v>
      </c>
      <c r="BE36" s="757"/>
      <c r="BF36" s="753"/>
      <c r="BG36" s="754"/>
      <c r="BH36" s="754"/>
      <c r="BI36" s="754"/>
      <c r="BJ36" s="755"/>
    </row>
    <row r="37" spans="2:62" ht="20.25" customHeight="1" x14ac:dyDescent="0.15">
      <c r="B37" s="759">
        <f>B35+1</f>
        <v>12</v>
      </c>
      <c r="C37" s="761" t="s">
        <v>638</v>
      </c>
      <c r="D37" s="762"/>
      <c r="E37" s="122"/>
      <c r="F37" s="123"/>
      <c r="G37" s="122"/>
      <c r="H37" s="123"/>
      <c r="I37" s="765" t="s">
        <v>224</v>
      </c>
      <c r="J37" s="766"/>
      <c r="K37" s="769" t="s">
        <v>349</v>
      </c>
      <c r="L37" s="770"/>
      <c r="M37" s="770"/>
      <c r="N37" s="762"/>
      <c r="O37" s="773" t="s">
        <v>648</v>
      </c>
      <c r="P37" s="774"/>
      <c r="Q37" s="774"/>
      <c r="R37" s="774"/>
      <c r="S37" s="775"/>
      <c r="T37" s="142" t="s">
        <v>617</v>
      </c>
      <c r="U37" s="143"/>
      <c r="V37" s="144"/>
      <c r="W37" s="135" t="s">
        <v>635</v>
      </c>
      <c r="X37" s="136" t="s">
        <v>635</v>
      </c>
      <c r="Y37" s="136" t="s">
        <v>643</v>
      </c>
      <c r="Z37" s="136" t="s">
        <v>643</v>
      </c>
      <c r="AA37" s="136"/>
      <c r="AB37" s="136"/>
      <c r="AC37" s="137" t="s">
        <v>635</v>
      </c>
      <c r="AD37" s="135" t="s">
        <v>643</v>
      </c>
      <c r="AE37" s="136" t="s">
        <v>643</v>
      </c>
      <c r="AF37" s="136" t="s">
        <v>643</v>
      </c>
      <c r="AG37" s="136" t="s">
        <v>643</v>
      </c>
      <c r="AH37" s="136"/>
      <c r="AI37" s="136"/>
      <c r="AJ37" s="137" t="s">
        <v>643</v>
      </c>
      <c r="AK37" s="135" t="s">
        <v>643</v>
      </c>
      <c r="AL37" s="136" t="s">
        <v>643</v>
      </c>
      <c r="AM37" s="136" t="s">
        <v>643</v>
      </c>
      <c r="AN37" s="136" t="s">
        <v>643</v>
      </c>
      <c r="AO37" s="136"/>
      <c r="AP37" s="136"/>
      <c r="AQ37" s="137" t="s">
        <v>643</v>
      </c>
      <c r="AR37" s="135" t="s">
        <v>643</v>
      </c>
      <c r="AS37" s="136" t="s">
        <v>635</v>
      </c>
      <c r="AT37" s="136" t="s">
        <v>643</v>
      </c>
      <c r="AU37" s="136" t="s">
        <v>635</v>
      </c>
      <c r="AV37" s="136"/>
      <c r="AW37" s="136"/>
      <c r="AX37" s="137" t="s">
        <v>643</v>
      </c>
      <c r="AY37" s="135"/>
      <c r="AZ37" s="136"/>
      <c r="BA37" s="138"/>
      <c r="BB37" s="776"/>
      <c r="BC37" s="777"/>
      <c r="BD37" s="748"/>
      <c r="BE37" s="749"/>
      <c r="BF37" s="750"/>
      <c r="BG37" s="751"/>
      <c r="BH37" s="751"/>
      <c r="BI37" s="751"/>
      <c r="BJ37" s="752"/>
    </row>
    <row r="38" spans="2:62" ht="20.25" customHeight="1" x14ac:dyDescent="0.15">
      <c r="B38" s="760"/>
      <c r="C38" s="778"/>
      <c r="D38" s="779"/>
      <c r="E38" s="122"/>
      <c r="F38" s="123" t="str">
        <f>C37</f>
        <v>訪問介護員</v>
      </c>
      <c r="G38" s="122"/>
      <c r="H38" s="123" t="str">
        <f>I37</f>
        <v>A</v>
      </c>
      <c r="I38" s="780"/>
      <c r="J38" s="781"/>
      <c r="K38" s="782"/>
      <c r="L38" s="783"/>
      <c r="M38" s="783"/>
      <c r="N38" s="779"/>
      <c r="O38" s="773"/>
      <c r="P38" s="774"/>
      <c r="Q38" s="774"/>
      <c r="R38" s="774"/>
      <c r="S38" s="775"/>
      <c r="T38" s="139" t="s">
        <v>352</v>
      </c>
      <c r="U38" s="140"/>
      <c r="V38" s="141"/>
      <c r="W38" s="127">
        <f>IF(W37="","",VLOOKUP(W37,'【記載例】シフト記号表（勤務時間帯）'!$C$6:$L$47,10,FALSE))</f>
        <v>8</v>
      </c>
      <c r="X38" s="128">
        <f>IF(X37="","",VLOOKUP(X37,'【記載例】シフト記号表（勤務時間帯）'!$C$6:$L$47,10,FALSE))</f>
        <v>8</v>
      </c>
      <c r="Y38" s="128">
        <f>IF(Y37="","",VLOOKUP(Y37,'【記載例】シフト記号表（勤務時間帯）'!$C$6:$L$47,10,FALSE))</f>
        <v>8</v>
      </c>
      <c r="Z38" s="128">
        <f>IF(Z37="","",VLOOKUP(Z37,'【記載例】シフト記号表（勤務時間帯）'!$C$6:$L$47,10,FALSE))</f>
        <v>8</v>
      </c>
      <c r="AA38" s="128" t="str">
        <f>IF(AA37="","",VLOOKUP(AA37,'【記載例】シフト記号表（勤務時間帯）'!$C$6:$L$47,10,FALSE))</f>
        <v/>
      </c>
      <c r="AB38" s="128" t="str">
        <f>IF(AB37="","",VLOOKUP(AB37,'【記載例】シフト記号表（勤務時間帯）'!$C$6:$L$47,10,FALSE))</f>
        <v/>
      </c>
      <c r="AC38" s="129">
        <f>IF(AC37="","",VLOOKUP(AC37,'【記載例】シフト記号表（勤務時間帯）'!$C$6:$L$47,10,FALSE))</f>
        <v>8</v>
      </c>
      <c r="AD38" s="127">
        <f>IF(AD37="","",VLOOKUP(AD37,'【記載例】シフト記号表（勤務時間帯）'!$C$6:$L$47,10,FALSE))</f>
        <v>8</v>
      </c>
      <c r="AE38" s="128">
        <f>IF(AE37="","",VLOOKUP(AE37,'【記載例】シフト記号表（勤務時間帯）'!$C$6:$L$47,10,FALSE))</f>
        <v>8</v>
      </c>
      <c r="AF38" s="128">
        <f>IF(AF37="","",VLOOKUP(AF37,'【記載例】シフト記号表（勤務時間帯）'!$C$6:$L$47,10,FALSE))</f>
        <v>8</v>
      </c>
      <c r="AG38" s="128">
        <f>IF(AG37="","",VLOOKUP(AG37,'【記載例】シフト記号表（勤務時間帯）'!$C$6:$L$47,10,FALSE))</f>
        <v>8</v>
      </c>
      <c r="AH38" s="128" t="str">
        <f>IF(AH37="","",VLOOKUP(AH37,'【記載例】シフト記号表（勤務時間帯）'!$C$6:$L$47,10,FALSE))</f>
        <v/>
      </c>
      <c r="AI38" s="128" t="str">
        <f>IF(AI37="","",VLOOKUP(AI37,'【記載例】シフト記号表（勤務時間帯）'!$C$6:$L$47,10,FALSE))</f>
        <v/>
      </c>
      <c r="AJ38" s="129">
        <f>IF(AJ37="","",VLOOKUP(AJ37,'【記載例】シフト記号表（勤務時間帯）'!$C$6:$L$47,10,FALSE))</f>
        <v>8</v>
      </c>
      <c r="AK38" s="127">
        <f>IF(AK37="","",VLOOKUP(AK37,'【記載例】シフト記号表（勤務時間帯）'!$C$6:$L$47,10,FALSE))</f>
        <v>8</v>
      </c>
      <c r="AL38" s="128">
        <f>IF(AL37="","",VLOOKUP(AL37,'【記載例】シフト記号表（勤務時間帯）'!$C$6:$L$47,10,FALSE))</f>
        <v>8</v>
      </c>
      <c r="AM38" s="128">
        <f>IF(AM37="","",VLOOKUP(AM37,'【記載例】シフト記号表（勤務時間帯）'!$C$6:$L$47,10,FALSE))</f>
        <v>8</v>
      </c>
      <c r="AN38" s="128">
        <f>IF(AN37="","",VLOOKUP(AN37,'【記載例】シフト記号表（勤務時間帯）'!$C$6:$L$47,10,FALSE))</f>
        <v>8</v>
      </c>
      <c r="AO38" s="128" t="str">
        <f>IF(AO37="","",VLOOKUP(AO37,'【記載例】シフト記号表（勤務時間帯）'!$C$6:$L$47,10,FALSE))</f>
        <v/>
      </c>
      <c r="AP38" s="128" t="str">
        <f>IF(AP37="","",VLOOKUP(AP37,'【記載例】シフト記号表（勤務時間帯）'!$C$6:$L$47,10,FALSE))</f>
        <v/>
      </c>
      <c r="AQ38" s="129">
        <f>IF(AQ37="","",VLOOKUP(AQ37,'【記載例】シフト記号表（勤務時間帯）'!$C$6:$L$47,10,FALSE))</f>
        <v>8</v>
      </c>
      <c r="AR38" s="127">
        <f>IF(AR37="","",VLOOKUP(AR37,'【記載例】シフト記号表（勤務時間帯）'!$C$6:$L$47,10,FALSE))</f>
        <v>8</v>
      </c>
      <c r="AS38" s="128">
        <f>IF(AS37="","",VLOOKUP(AS37,'【記載例】シフト記号表（勤務時間帯）'!$C$6:$L$47,10,FALSE))</f>
        <v>8</v>
      </c>
      <c r="AT38" s="128">
        <f>IF(AT37="","",VLOOKUP(AT37,'【記載例】シフト記号表（勤務時間帯）'!$C$6:$L$47,10,FALSE))</f>
        <v>8</v>
      </c>
      <c r="AU38" s="128">
        <f>IF(AU37="","",VLOOKUP(AU37,'【記載例】シフト記号表（勤務時間帯）'!$C$6:$L$47,10,FALSE))</f>
        <v>8</v>
      </c>
      <c r="AV38" s="128" t="str">
        <f>IF(AV37="","",VLOOKUP(AV37,'【記載例】シフト記号表（勤務時間帯）'!$C$6:$L$47,10,FALSE))</f>
        <v/>
      </c>
      <c r="AW38" s="128" t="str">
        <f>IF(AW37="","",VLOOKUP(AW37,'【記載例】シフト記号表（勤務時間帯）'!$C$6:$L$47,10,FALSE))</f>
        <v/>
      </c>
      <c r="AX38" s="129">
        <f>IF(AX37="","",VLOOKUP(AX37,'【記載例】シフト記号表（勤務時間帯）'!$C$6:$L$47,10,FALSE))</f>
        <v>8</v>
      </c>
      <c r="AY38" s="127" t="str">
        <f>IF(AY37="","",VLOOKUP(AY37,'【記載例】シフト記号表（勤務時間帯）'!$C$6:$L$47,10,FALSE))</f>
        <v/>
      </c>
      <c r="AZ38" s="128" t="str">
        <f>IF(AZ37="","",VLOOKUP(AZ37,'【記載例】シフト記号表（勤務時間帯）'!$C$6:$L$47,10,FALSE))</f>
        <v/>
      </c>
      <c r="BA38" s="128" t="str">
        <f>IF(BA37="","",VLOOKUP(BA37,'【記載例】シフト記号表（勤務時間帯）'!$C$6:$L$47,10,FALSE))</f>
        <v/>
      </c>
      <c r="BB38" s="756">
        <f>IF($BE$3="４週",SUM(W38:AX38),IF($BE$3="暦月",SUM(W38:BA38),""))</f>
        <v>160</v>
      </c>
      <c r="BC38" s="757"/>
      <c r="BD38" s="758">
        <f>IF($BE$3="４週",BB38/4,IF($BE$3="暦月",(BB38/($BE$8/7)),""))</f>
        <v>40</v>
      </c>
      <c r="BE38" s="757"/>
      <c r="BF38" s="753"/>
      <c r="BG38" s="754"/>
      <c r="BH38" s="754"/>
      <c r="BI38" s="754"/>
      <c r="BJ38" s="755"/>
    </row>
    <row r="39" spans="2:62" ht="20.25" customHeight="1" x14ac:dyDescent="0.15">
      <c r="B39" s="759">
        <f>B37+1</f>
        <v>13</v>
      </c>
      <c r="C39" s="761" t="s">
        <v>638</v>
      </c>
      <c r="D39" s="762"/>
      <c r="E39" s="122"/>
      <c r="F39" s="123"/>
      <c r="G39" s="122"/>
      <c r="H39" s="123"/>
      <c r="I39" s="765" t="s">
        <v>224</v>
      </c>
      <c r="J39" s="766"/>
      <c r="K39" s="769" t="s">
        <v>349</v>
      </c>
      <c r="L39" s="770"/>
      <c r="M39" s="770"/>
      <c r="N39" s="762"/>
      <c r="O39" s="773" t="s">
        <v>364</v>
      </c>
      <c r="P39" s="774"/>
      <c r="Q39" s="774"/>
      <c r="R39" s="774"/>
      <c r="S39" s="775"/>
      <c r="T39" s="142" t="s">
        <v>617</v>
      </c>
      <c r="U39" s="143"/>
      <c r="V39" s="144"/>
      <c r="W39" s="135" t="s">
        <v>645</v>
      </c>
      <c r="X39" s="136" t="s">
        <v>645</v>
      </c>
      <c r="Y39" s="136" t="s">
        <v>631</v>
      </c>
      <c r="Z39" s="136" t="s">
        <v>645</v>
      </c>
      <c r="AA39" s="136"/>
      <c r="AB39" s="136"/>
      <c r="AC39" s="137" t="s">
        <v>645</v>
      </c>
      <c r="AD39" s="135" t="s">
        <v>631</v>
      </c>
      <c r="AE39" s="136" t="s">
        <v>645</v>
      </c>
      <c r="AF39" s="136" t="s">
        <v>631</v>
      </c>
      <c r="AG39" s="136" t="s">
        <v>645</v>
      </c>
      <c r="AH39" s="136"/>
      <c r="AI39" s="136"/>
      <c r="AJ39" s="137" t="s">
        <v>645</v>
      </c>
      <c r="AK39" s="135" t="s">
        <v>631</v>
      </c>
      <c r="AL39" s="136" t="s">
        <v>631</v>
      </c>
      <c r="AM39" s="136" t="s">
        <v>631</v>
      </c>
      <c r="AN39" s="136" t="s">
        <v>631</v>
      </c>
      <c r="AO39" s="136"/>
      <c r="AP39" s="136"/>
      <c r="AQ39" s="137" t="s">
        <v>631</v>
      </c>
      <c r="AR39" s="135" t="s">
        <v>631</v>
      </c>
      <c r="AS39" s="136" t="s">
        <v>645</v>
      </c>
      <c r="AT39" s="136" t="s">
        <v>631</v>
      </c>
      <c r="AU39" s="136" t="s">
        <v>631</v>
      </c>
      <c r="AV39" s="136"/>
      <c r="AW39" s="136"/>
      <c r="AX39" s="137" t="s">
        <v>645</v>
      </c>
      <c r="AY39" s="135"/>
      <c r="AZ39" s="136"/>
      <c r="BA39" s="138"/>
      <c r="BB39" s="776"/>
      <c r="BC39" s="777"/>
      <c r="BD39" s="748"/>
      <c r="BE39" s="749"/>
      <c r="BF39" s="750"/>
      <c r="BG39" s="751"/>
      <c r="BH39" s="751"/>
      <c r="BI39" s="751"/>
      <c r="BJ39" s="752"/>
    </row>
    <row r="40" spans="2:62" ht="20.25" customHeight="1" x14ac:dyDescent="0.15">
      <c r="B40" s="760"/>
      <c r="C40" s="778"/>
      <c r="D40" s="779"/>
      <c r="E40" s="122"/>
      <c r="F40" s="123" t="str">
        <f>C39</f>
        <v>訪問介護員</v>
      </c>
      <c r="G40" s="122"/>
      <c r="H40" s="123" t="str">
        <f>I39</f>
        <v>A</v>
      </c>
      <c r="I40" s="780"/>
      <c r="J40" s="781"/>
      <c r="K40" s="782"/>
      <c r="L40" s="783"/>
      <c r="M40" s="783"/>
      <c r="N40" s="779"/>
      <c r="O40" s="773"/>
      <c r="P40" s="774"/>
      <c r="Q40" s="774"/>
      <c r="R40" s="774"/>
      <c r="S40" s="775"/>
      <c r="T40" s="139" t="s">
        <v>352</v>
      </c>
      <c r="U40" s="140"/>
      <c r="V40" s="141"/>
      <c r="W40" s="127">
        <f>IF(W39="","",VLOOKUP(W39,'【記載例】シフト記号表（勤務時間帯）'!$C$6:$L$47,10,FALSE))</f>
        <v>8</v>
      </c>
      <c r="X40" s="128">
        <f>IF(X39="","",VLOOKUP(X39,'【記載例】シフト記号表（勤務時間帯）'!$C$6:$L$47,10,FALSE))</f>
        <v>8</v>
      </c>
      <c r="Y40" s="128">
        <f>IF(Y39="","",VLOOKUP(Y39,'【記載例】シフト記号表（勤務時間帯）'!$C$6:$L$47,10,FALSE))</f>
        <v>8</v>
      </c>
      <c r="Z40" s="128">
        <f>IF(Z39="","",VLOOKUP(Z39,'【記載例】シフト記号表（勤務時間帯）'!$C$6:$L$47,10,FALSE))</f>
        <v>8</v>
      </c>
      <c r="AA40" s="128" t="str">
        <f>IF(AA39="","",VLOOKUP(AA39,'【記載例】シフト記号表（勤務時間帯）'!$C$6:$L$47,10,FALSE))</f>
        <v/>
      </c>
      <c r="AB40" s="128" t="str">
        <f>IF(AB39="","",VLOOKUP(AB39,'【記載例】シフト記号表（勤務時間帯）'!$C$6:$L$47,10,FALSE))</f>
        <v/>
      </c>
      <c r="AC40" s="129">
        <f>IF(AC39="","",VLOOKUP(AC39,'【記載例】シフト記号表（勤務時間帯）'!$C$6:$L$47,10,FALSE))</f>
        <v>8</v>
      </c>
      <c r="AD40" s="127">
        <f>IF(AD39="","",VLOOKUP(AD39,'【記載例】シフト記号表（勤務時間帯）'!$C$6:$L$47,10,FALSE))</f>
        <v>8</v>
      </c>
      <c r="AE40" s="128">
        <f>IF(AE39="","",VLOOKUP(AE39,'【記載例】シフト記号表（勤務時間帯）'!$C$6:$L$47,10,FALSE))</f>
        <v>8</v>
      </c>
      <c r="AF40" s="128">
        <f>IF(AF39="","",VLOOKUP(AF39,'【記載例】シフト記号表（勤務時間帯）'!$C$6:$L$47,10,FALSE))</f>
        <v>8</v>
      </c>
      <c r="AG40" s="128">
        <f>IF(AG39="","",VLOOKUP(AG39,'【記載例】シフト記号表（勤務時間帯）'!$C$6:$L$47,10,FALSE))</f>
        <v>8</v>
      </c>
      <c r="AH40" s="128" t="str">
        <f>IF(AH39="","",VLOOKUP(AH39,'【記載例】シフト記号表（勤務時間帯）'!$C$6:$L$47,10,FALSE))</f>
        <v/>
      </c>
      <c r="AI40" s="128" t="str">
        <f>IF(AI39="","",VLOOKUP(AI39,'【記載例】シフト記号表（勤務時間帯）'!$C$6:$L$47,10,FALSE))</f>
        <v/>
      </c>
      <c r="AJ40" s="129">
        <f>IF(AJ39="","",VLOOKUP(AJ39,'【記載例】シフト記号表（勤務時間帯）'!$C$6:$L$47,10,FALSE))</f>
        <v>8</v>
      </c>
      <c r="AK40" s="127">
        <f>IF(AK39="","",VLOOKUP(AK39,'【記載例】シフト記号表（勤務時間帯）'!$C$6:$L$47,10,FALSE))</f>
        <v>8</v>
      </c>
      <c r="AL40" s="128">
        <f>IF(AL39="","",VLOOKUP(AL39,'【記載例】シフト記号表（勤務時間帯）'!$C$6:$L$47,10,FALSE))</f>
        <v>8</v>
      </c>
      <c r="AM40" s="128">
        <f>IF(AM39="","",VLOOKUP(AM39,'【記載例】シフト記号表（勤務時間帯）'!$C$6:$L$47,10,FALSE))</f>
        <v>8</v>
      </c>
      <c r="AN40" s="128">
        <f>IF(AN39="","",VLOOKUP(AN39,'【記載例】シフト記号表（勤務時間帯）'!$C$6:$L$47,10,FALSE))</f>
        <v>8</v>
      </c>
      <c r="AO40" s="128" t="str">
        <f>IF(AO39="","",VLOOKUP(AO39,'【記載例】シフト記号表（勤務時間帯）'!$C$6:$L$47,10,FALSE))</f>
        <v/>
      </c>
      <c r="AP40" s="128" t="str">
        <f>IF(AP39="","",VLOOKUP(AP39,'【記載例】シフト記号表（勤務時間帯）'!$C$6:$L$47,10,FALSE))</f>
        <v/>
      </c>
      <c r="AQ40" s="129">
        <f>IF(AQ39="","",VLOOKUP(AQ39,'【記載例】シフト記号表（勤務時間帯）'!$C$6:$L$47,10,FALSE))</f>
        <v>8</v>
      </c>
      <c r="AR40" s="127">
        <f>IF(AR39="","",VLOOKUP(AR39,'【記載例】シフト記号表（勤務時間帯）'!$C$6:$L$47,10,FALSE))</f>
        <v>8</v>
      </c>
      <c r="AS40" s="128">
        <f>IF(AS39="","",VLOOKUP(AS39,'【記載例】シフト記号表（勤務時間帯）'!$C$6:$L$47,10,FALSE))</f>
        <v>8</v>
      </c>
      <c r="AT40" s="128">
        <f>IF(AT39="","",VLOOKUP(AT39,'【記載例】シフト記号表（勤務時間帯）'!$C$6:$L$47,10,FALSE))</f>
        <v>8</v>
      </c>
      <c r="AU40" s="128">
        <f>IF(AU39="","",VLOOKUP(AU39,'【記載例】シフト記号表（勤務時間帯）'!$C$6:$L$47,10,FALSE))</f>
        <v>8</v>
      </c>
      <c r="AV40" s="128" t="str">
        <f>IF(AV39="","",VLOOKUP(AV39,'【記載例】シフト記号表（勤務時間帯）'!$C$6:$L$47,10,FALSE))</f>
        <v/>
      </c>
      <c r="AW40" s="128" t="str">
        <f>IF(AW39="","",VLOOKUP(AW39,'【記載例】シフト記号表（勤務時間帯）'!$C$6:$L$47,10,FALSE))</f>
        <v/>
      </c>
      <c r="AX40" s="129">
        <f>IF(AX39="","",VLOOKUP(AX39,'【記載例】シフト記号表（勤務時間帯）'!$C$6:$L$47,10,FALSE))</f>
        <v>8</v>
      </c>
      <c r="AY40" s="127" t="str">
        <f>IF(AY39="","",VLOOKUP(AY39,'【記載例】シフト記号表（勤務時間帯）'!$C$6:$L$47,10,FALSE))</f>
        <v/>
      </c>
      <c r="AZ40" s="128" t="str">
        <f>IF(AZ39="","",VLOOKUP(AZ39,'【記載例】シフト記号表（勤務時間帯）'!$C$6:$L$47,10,FALSE))</f>
        <v/>
      </c>
      <c r="BA40" s="128" t="str">
        <f>IF(BA39="","",VLOOKUP(BA39,'【記載例】シフト記号表（勤務時間帯）'!$C$6:$L$47,10,FALSE))</f>
        <v/>
      </c>
      <c r="BB40" s="756">
        <f>IF($BE$3="４週",SUM(W40:AX40),IF($BE$3="暦月",SUM(W40:BA40),""))</f>
        <v>160</v>
      </c>
      <c r="BC40" s="757"/>
      <c r="BD40" s="758">
        <f>IF($BE$3="４週",BB40/4,IF($BE$3="暦月",(BB40/($BE$8/7)),""))</f>
        <v>40</v>
      </c>
      <c r="BE40" s="757"/>
      <c r="BF40" s="753"/>
      <c r="BG40" s="754"/>
      <c r="BH40" s="754"/>
      <c r="BI40" s="754"/>
      <c r="BJ40" s="755"/>
    </row>
    <row r="41" spans="2:62" ht="20.25" customHeight="1" x14ac:dyDescent="0.15">
      <c r="B41" s="759">
        <f>B39+1</f>
        <v>14</v>
      </c>
      <c r="C41" s="761" t="s">
        <v>638</v>
      </c>
      <c r="D41" s="762"/>
      <c r="E41" s="122"/>
      <c r="F41" s="123"/>
      <c r="G41" s="122"/>
      <c r="H41" s="123"/>
      <c r="I41" s="765" t="s">
        <v>224</v>
      </c>
      <c r="J41" s="766"/>
      <c r="K41" s="769" t="s">
        <v>349</v>
      </c>
      <c r="L41" s="770"/>
      <c r="M41" s="770"/>
      <c r="N41" s="762"/>
      <c r="O41" s="773" t="s">
        <v>649</v>
      </c>
      <c r="P41" s="774"/>
      <c r="Q41" s="774"/>
      <c r="R41" s="774"/>
      <c r="S41" s="775"/>
      <c r="T41" s="142" t="s">
        <v>617</v>
      </c>
      <c r="U41" s="143"/>
      <c r="V41" s="144"/>
      <c r="W41" s="135" t="s">
        <v>650</v>
      </c>
      <c r="X41" s="136" t="s">
        <v>650</v>
      </c>
      <c r="Y41" s="136"/>
      <c r="Z41" s="136"/>
      <c r="AA41" s="136" t="s">
        <v>647</v>
      </c>
      <c r="AB41" s="136" t="s">
        <v>650</v>
      </c>
      <c r="AC41" s="137" t="s">
        <v>647</v>
      </c>
      <c r="AD41" s="135" t="s">
        <v>625</v>
      </c>
      <c r="AE41" s="136" t="s">
        <v>647</v>
      </c>
      <c r="AF41" s="136"/>
      <c r="AG41" s="136"/>
      <c r="AH41" s="136" t="s">
        <v>650</v>
      </c>
      <c r="AI41" s="136" t="s">
        <v>650</v>
      </c>
      <c r="AJ41" s="137" t="s">
        <v>647</v>
      </c>
      <c r="AK41" s="135" t="s">
        <v>625</v>
      </c>
      <c r="AL41" s="136" t="s">
        <v>647</v>
      </c>
      <c r="AM41" s="136"/>
      <c r="AN41" s="136"/>
      <c r="AO41" s="136" t="s">
        <v>647</v>
      </c>
      <c r="AP41" s="136" t="s">
        <v>647</v>
      </c>
      <c r="AQ41" s="137" t="s">
        <v>650</v>
      </c>
      <c r="AR41" s="135" t="s">
        <v>647</v>
      </c>
      <c r="AS41" s="136" t="s">
        <v>625</v>
      </c>
      <c r="AT41" s="136"/>
      <c r="AU41" s="136"/>
      <c r="AV41" s="136" t="s">
        <v>650</v>
      </c>
      <c r="AW41" s="136" t="s">
        <v>650</v>
      </c>
      <c r="AX41" s="137" t="s">
        <v>647</v>
      </c>
      <c r="AY41" s="135"/>
      <c r="AZ41" s="136"/>
      <c r="BA41" s="138"/>
      <c r="BB41" s="776"/>
      <c r="BC41" s="777"/>
      <c r="BD41" s="748"/>
      <c r="BE41" s="749"/>
      <c r="BF41" s="750"/>
      <c r="BG41" s="751"/>
      <c r="BH41" s="751"/>
      <c r="BI41" s="751"/>
      <c r="BJ41" s="752"/>
    </row>
    <row r="42" spans="2:62" ht="20.25" customHeight="1" x14ac:dyDescent="0.15">
      <c r="B42" s="760"/>
      <c r="C42" s="778"/>
      <c r="D42" s="779"/>
      <c r="E42" s="122"/>
      <c r="F42" s="123" t="str">
        <f>C41</f>
        <v>訪問介護員</v>
      </c>
      <c r="G42" s="122"/>
      <c r="H42" s="123" t="str">
        <f>I41</f>
        <v>A</v>
      </c>
      <c r="I42" s="780"/>
      <c r="J42" s="781"/>
      <c r="K42" s="782"/>
      <c r="L42" s="783"/>
      <c r="M42" s="783"/>
      <c r="N42" s="779"/>
      <c r="O42" s="773"/>
      <c r="P42" s="774"/>
      <c r="Q42" s="774"/>
      <c r="R42" s="774"/>
      <c r="S42" s="775"/>
      <c r="T42" s="139" t="s">
        <v>352</v>
      </c>
      <c r="U42" s="140"/>
      <c r="V42" s="141"/>
      <c r="W42" s="127">
        <f>IF(W41="","",VLOOKUP(W41,'【記載例】シフト記号表（勤務時間帯）'!$C$6:$L$47,10,FALSE))</f>
        <v>8</v>
      </c>
      <c r="X42" s="128">
        <f>IF(X41="","",VLOOKUP(X41,'【記載例】シフト記号表（勤務時間帯）'!$C$6:$L$47,10,FALSE))</f>
        <v>8</v>
      </c>
      <c r="Y42" s="128" t="str">
        <f>IF(Y41="","",VLOOKUP(Y41,'【記載例】シフト記号表（勤務時間帯）'!$C$6:$L$47,10,FALSE))</f>
        <v/>
      </c>
      <c r="Z42" s="128" t="str">
        <f>IF(Z41="","",VLOOKUP(Z41,'【記載例】シフト記号表（勤務時間帯）'!$C$6:$L$47,10,FALSE))</f>
        <v/>
      </c>
      <c r="AA42" s="128">
        <f>IF(AA41="","",VLOOKUP(AA41,'【記載例】シフト記号表（勤務時間帯）'!$C$6:$L$47,10,FALSE))</f>
        <v>8</v>
      </c>
      <c r="AB42" s="128">
        <f>IF(AB41="","",VLOOKUP(AB41,'【記載例】シフト記号表（勤務時間帯）'!$C$6:$L$47,10,FALSE))</f>
        <v>8</v>
      </c>
      <c r="AC42" s="129">
        <f>IF(AC41="","",VLOOKUP(AC41,'【記載例】シフト記号表（勤務時間帯）'!$C$6:$L$47,10,FALSE))</f>
        <v>8</v>
      </c>
      <c r="AD42" s="127">
        <f>IF(AD41="","",VLOOKUP(AD41,'【記載例】シフト記号表（勤務時間帯）'!$C$6:$L$47,10,FALSE))</f>
        <v>8</v>
      </c>
      <c r="AE42" s="128">
        <f>IF(AE41="","",VLOOKUP(AE41,'【記載例】シフト記号表（勤務時間帯）'!$C$6:$L$47,10,FALSE))</f>
        <v>8</v>
      </c>
      <c r="AF42" s="128" t="str">
        <f>IF(AF41="","",VLOOKUP(AF41,'【記載例】シフト記号表（勤務時間帯）'!$C$6:$L$47,10,FALSE))</f>
        <v/>
      </c>
      <c r="AG42" s="128" t="str">
        <f>IF(AG41="","",VLOOKUP(AG41,'【記載例】シフト記号表（勤務時間帯）'!$C$6:$L$47,10,FALSE))</f>
        <v/>
      </c>
      <c r="AH42" s="128">
        <f>IF(AH41="","",VLOOKUP(AH41,'【記載例】シフト記号表（勤務時間帯）'!$C$6:$L$47,10,FALSE))</f>
        <v>8</v>
      </c>
      <c r="AI42" s="128">
        <f>IF(AI41="","",VLOOKUP(AI41,'【記載例】シフト記号表（勤務時間帯）'!$C$6:$L$47,10,FALSE))</f>
        <v>8</v>
      </c>
      <c r="AJ42" s="129">
        <f>IF(AJ41="","",VLOOKUP(AJ41,'【記載例】シフト記号表（勤務時間帯）'!$C$6:$L$47,10,FALSE))</f>
        <v>8</v>
      </c>
      <c r="AK42" s="127">
        <f>IF(AK41="","",VLOOKUP(AK41,'【記載例】シフト記号表（勤務時間帯）'!$C$6:$L$47,10,FALSE))</f>
        <v>8</v>
      </c>
      <c r="AL42" s="128">
        <f>IF(AL41="","",VLOOKUP(AL41,'【記載例】シフト記号表（勤務時間帯）'!$C$6:$L$47,10,FALSE))</f>
        <v>8</v>
      </c>
      <c r="AM42" s="128" t="str">
        <f>IF(AM41="","",VLOOKUP(AM41,'【記載例】シフト記号表（勤務時間帯）'!$C$6:$L$47,10,FALSE))</f>
        <v/>
      </c>
      <c r="AN42" s="128" t="str">
        <f>IF(AN41="","",VLOOKUP(AN41,'【記載例】シフト記号表（勤務時間帯）'!$C$6:$L$47,10,FALSE))</f>
        <v/>
      </c>
      <c r="AO42" s="128">
        <f>IF(AO41="","",VLOOKUP(AO41,'【記載例】シフト記号表（勤務時間帯）'!$C$6:$L$47,10,FALSE))</f>
        <v>8</v>
      </c>
      <c r="AP42" s="128">
        <f>IF(AP41="","",VLOOKUP(AP41,'【記載例】シフト記号表（勤務時間帯）'!$C$6:$L$47,10,FALSE))</f>
        <v>8</v>
      </c>
      <c r="AQ42" s="129">
        <f>IF(AQ41="","",VLOOKUP(AQ41,'【記載例】シフト記号表（勤務時間帯）'!$C$6:$L$47,10,FALSE))</f>
        <v>8</v>
      </c>
      <c r="AR42" s="127">
        <f>IF(AR41="","",VLOOKUP(AR41,'【記載例】シフト記号表（勤務時間帯）'!$C$6:$L$47,10,FALSE))</f>
        <v>8</v>
      </c>
      <c r="AS42" s="128">
        <f>IF(AS41="","",VLOOKUP(AS41,'【記載例】シフト記号表（勤務時間帯）'!$C$6:$L$47,10,FALSE))</f>
        <v>8</v>
      </c>
      <c r="AT42" s="128" t="str">
        <f>IF(AT41="","",VLOOKUP(AT41,'【記載例】シフト記号表（勤務時間帯）'!$C$6:$L$47,10,FALSE))</f>
        <v/>
      </c>
      <c r="AU42" s="128" t="str">
        <f>IF(AU41="","",VLOOKUP(AU41,'【記載例】シフト記号表（勤務時間帯）'!$C$6:$L$47,10,FALSE))</f>
        <v/>
      </c>
      <c r="AV42" s="128">
        <f>IF(AV41="","",VLOOKUP(AV41,'【記載例】シフト記号表（勤務時間帯）'!$C$6:$L$47,10,FALSE))</f>
        <v>8</v>
      </c>
      <c r="AW42" s="128">
        <f>IF(AW41="","",VLOOKUP(AW41,'【記載例】シフト記号表（勤務時間帯）'!$C$6:$L$47,10,FALSE))</f>
        <v>8</v>
      </c>
      <c r="AX42" s="129">
        <f>IF(AX41="","",VLOOKUP(AX41,'【記載例】シフト記号表（勤務時間帯）'!$C$6:$L$47,10,FALSE))</f>
        <v>8</v>
      </c>
      <c r="AY42" s="127" t="str">
        <f>IF(AY41="","",VLOOKUP(AY41,'【記載例】シフト記号表（勤務時間帯）'!$C$6:$L$47,10,FALSE))</f>
        <v/>
      </c>
      <c r="AZ42" s="128" t="str">
        <f>IF(AZ41="","",VLOOKUP(AZ41,'【記載例】シフト記号表（勤務時間帯）'!$C$6:$L$47,10,FALSE))</f>
        <v/>
      </c>
      <c r="BA42" s="128" t="str">
        <f>IF(BA41="","",VLOOKUP(BA41,'【記載例】シフト記号表（勤務時間帯）'!$C$6:$L$47,10,FALSE))</f>
        <v/>
      </c>
      <c r="BB42" s="756">
        <f>IF($BE$3="４週",SUM(W42:AX42),IF($BE$3="暦月",SUM(W42:BA42),""))</f>
        <v>160</v>
      </c>
      <c r="BC42" s="757"/>
      <c r="BD42" s="758">
        <f>IF($BE$3="４週",BB42/4,IF($BE$3="暦月",(BB42/($BE$8/7)),""))</f>
        <v>40</v>
      </c>
      <c r="BE42" s="757"/>
      <c r="BF42" s="753"/>
      <c r="BG42" s="754"/>
      <c r="BH42" s="754"/>
      <c r="BI42" s="754"/>
      <c r="BJ42" s="755"/>
    </row>
    <row r="43" spans="2:62" ht="20.25" customHeight="1" x14ac:dyDescent="0.15">
      <c r="B43" s="759">
        <f>B41+1</f>
        <v>15</v>
      </c>
      <c r="C43" s="761" t="s">
        <v>638</v>
      </c>
      <c r="D43" s="762"/>
      <c r="E43" s="122"/>
      <c r="F43" s="123"/>
      <c r="G43" s="122"/>
      <c r="H43" s="123"/>
      <c r="I43" s="765" t="s">
        <v>224</v>
      </c>
      <c r="J43" s="766"/>
      <c r="K43" s="769" t="s">
        <v>354</v>
      </c>
      <c r="L43" s="770"/>
      <c r="M43" s="770"/>
      <c r="N43" s="762"/>
      <c r="O43" s="773" t="s">
        <v>365</v>
      </c>
      <c r="P43" s="774"/>
      <c r="Q43" s="774"/>
      <c r="R43" s="774"/>
      <c r="S43" s="775"/>
      <c r="T43" s="142" t="s">
        <v>617</v>
      </c>
      <c r="U43" s="143"/>
      <c r="V43" s="144"/>
      <c r="W43" s="135" t="s">
        <v>635</v>
      </c>
      <c r="X43" s="136" t="s">
        <v>635</v>
      </c>
      <c r="Y43" s="136"/>
      <c r="Z43" s="136"/>
      <c r="AA43" s="136" t="s">
        <v>635</v>
      </c>
      <c r="AB43" s="136" t="s">
        <v>635</v>
      </c>
      <c r="AC43" s="137" t="s">
        <v>635</v>
      </c>
      <c r="AD43" s="135" t="s">
        <v>635</v>
      </c>
      <c r="AE43" s="136" t="s">
        <v>635</v>
      </c>
      <c r="AF43" s="136"/>
      <c r="AG43" s="136"/>
      <c r="AH43" s="136" t="s">
        <v>635</v>
      </c>
      <c r="AI43" s="136" t="s">
        <v>635</v>
      </c>
      <c r="AJ43" s="137" t="s">
        <v>635</v>
      </c>
      <c r="AK43" s="135" t="s">
        <v>635</v>
      </c>
      <c r="AL43" s="136" t="s">
        <v>635</v>
      </c>
      <c r="AM43" s="136"/>
      <c r="AN43" s="136"/>
      <c r="AO43" s="136" t="s">
        <v>635</v>
      </c>
      <c r="AP43" s="136" t="s">
        <v>635</v>
      </c>
      <c r="AQ43" s="137" t="s">
        <v>635</v>
      </c>
      <c r="AR43" s="135" t="s">
        <v>643</v>
      </c>
      <c r="AS43" s="136" t="s">
        <v>635</v>
      </c>
      <c r="AT43" s="136"/>
      <c r="AU43" s="136"/>
      <c r="AV43" s="136" t="s">
        <v>635</v>
      </c>
      <c r="AW43" s="136" t="s">
        <v>635</v>
      </c>
      <c r="AX43" s="137" t="s">
        <v>635</v>
      </c>
      <c r="AY43" s="135"/>
      <c r="AZ43" s="136"/>
      <c r="BA43" s="138"/>
      <c r="BB43" s="776"/>
      <c r="BC43" s="777"/>
      <c r="BD43" s="748"/>
      <c r="BE43" s="749"/>
      <c r="BF43" s="750"/>
      <c r="BG43" s="751"/>
      <c r="BH43" s="751"/>
      <c r="BI43" s="751"/>
      <c r="BJ43" s="752"/>
    </row>
    <row r="44" spans="2:62" ht="20.25" customHeight="1" x14ac:dyDescent="0.15">
      <c r="B44" s="760"/>
      <c r="C44" s="778"/>
      <c r="D44" s="779"/>
      <c r="E44" s="122"/>
      <c r="F44" s="123" t="str">
        <f>C43</f>
        <v>訪問介護員</v>
      </c>
      <c r="G44" s="122"/>
      <c r="H44" s="123" t="str">
        <f>I43</f>
        <v>A</v>
      </c>
      <c r="I44" s="780"/>
      <c r="J44" s="781"/>
      <c r="K44" s="782"/>
      <c r="L44" s="783"/>
      <c r="M44" s="783"/>
      <c r="N44" s="779"/>
      <c r="O44" s="773"/>
      <c r="P44" s="774"/>
      <c r="Q44" s="774"/>
      <c r="R44" s="774"/>
      <c r="S44" s="775"/>
      <c r="T44" s="139" t="s">
        <v>352</v>
      </c>
      <c r="U44" s="140"/>
      <c r="V44" s="141"/>
      <c r="W44" s="127">
        <f>IF(W43="","",VLOOKUP(W43,'【記載例】シフト記号表（勤務時間帯）'!$C$6:$L$47,10,FALSE))</f>
        <v>8</v>
      </c>
      <c r="X44" s="128">
        <f>IF(X43="","",VLOOKUP(X43,'【記載例】シフト記号表（勤務時間帯）'!$C$6:$L$47,10,FALSE))</f>
        <v>8</v>
      </c>
      <c r="Y44" s="128" t="str">
        <f>IF(Y43="","",VLOOKUP(Y43,'【記載例】シフト記号表（勤務時間帯）'!$C$6:$L$47,10,FALSE))</f>
        <v/>
      </c>
      <c r="Z44" s="128" t="str">
        <f>IF(Z43="","",VLOOKUP(Z43,'【記載例】シフト記号表（勤務時間帯）'!$C$6:$L$47,10,FALSE))</f>
        <v/>
      </c>
      <c r="AA44" s="128">
        <f>IF(AA43="","",VLOOKUP(AA43,'【記載例】シフト記号表（勤務時間帯）'!$C$6:$L$47,10,FALSE))</f>
        <v>8</v>
      </c>
      <c r="AB44" s="128">
        <f>IF(AB43="","",VLOOKUP(AB43,'【記載例】シフト記号表（勤務時間帯）'!$C$6:$L$47,10,FALSE))</f>
        <v>8</v>
      </c>
      <c r="AC44" s="129">
        <f>IF(AC43="","",VLOOKUP(AC43,'【記載例】シフト記号表（勤務時間帯）'!$C$6:$L$47,10,FALSE))</f>
        <v>8</v>
      </c>
      <c r="AD44" s="127">
        <f>IF(AD43="","",VLOOKUP(AD43,'【記載例】シフト記号表（勤務時間帯）'!$C$6:$L$47,10,FALSE))</f>
        <v>8</v>
      </c>
      <c r="AE44" s="128">
        <f>IF(AE43="","",VLOOKUP(AE43,'【記載例】シフト記号表（勤務時間帯）'!$C$6:$L$47,10,FALSE))</f>
        <v>8</v>
      </c>
      <c r="AF44" s="128" t="str">
        <f>IF(AF43="","",VLOOKUP(AF43,'【記載例】シフト記号表（勤務時間帯）'!$C$6:$L$47,10,FALSE))</f>
        <v/>
      </c>
      <c r="AG44" s="128" t="str">
        <f>IF(AG43="","",VLOOKUP(AG43,'【記載例】シフト記号表（勤務時間帯）'!$C$6:$L$47,10,FALSE))</f>
        <v/>
      </c>
      <c r="AH44" s="128">
        <f>IF(AH43="","",VLOOKUP(AH43,'【記載例】シフト記号表（勤務時間帯）'!$C$6:$L$47,10,FALSE))</f>
        <v>8</v>
      </c>
      <c r="AI44" s="128">
        <f>IF(AI43="","",VLOOKUP(AI43,'【記載例】シフト記号表（勤務時間帯）'!$C$6:$L$47,10,FALSE))</f>
        <v>8</v>
      </c>
      <c r="AJ44" s="129">
        <f>IF(AJ43="","",VLOOKUP(AJ43,'【記載例】シフト記号表（勤務時間帯）'!$C$6:$L$47,10,FALSE))</f>
        <v>8</v>
      </c>
      <c r="AK44" s="127">
        <f>IF(AK43="","",VLOOKUP(AK43,'【記載例】シフト記号表（勤務時間帯）'!$C$6:$L$47,10,FALSE))</f>
        <v>8</v>
      </c>
      <c r="AL44" s="128">
        <f>IF(AL43="","",VLOOKUP(AL43,'【記載例】シフト記号表（勤務時間帯）'!$C$6:$L$47,10,FALSE))</f>
        <v>8</v>
      </c>
      <c r="AM44" s="128" t="str">
        <f>IF(AM43="","",VLOOKUP(AM43,'【記載例】シフト記号表（勤務時間帯）'!$C$6:$L$47,10,FALSE))</f>
        <v/>
      </c>
      <c r="AN44" s="128" t="str">
        <f>IF(AN43="","",VLOOKUP(AN43,'【記載例】シフト記号表（勤務時間帯）'!$C$6:$L$47,10,FALSE))</f>
        <v/>
      </c>
      <c r="AO44" s="128">
        <f>IF(AO43="","",VLOOKUP(AO43,'【記載例】シフト記号表（勤務時間帯）'!$C$6:$L$47,10,FALSE))</f>
        <v>8</v>
      </c>
      <c r="AP44" s="128">
        <f>IF(AP43="","",VLOOKUP(AP43,'【記載例】シフト記号表（勤務時間帯）'!$C$6:$L$47,10,FALSE))</f>
        <v>8</v>
      </c>
      <c r="AQ44" s="129">
        <f>IF(AQ43="","",VLOOKUP(AQ43,'【記載例】シフト記号表（勤務時間帯）'!$C$6:$L$47,10,FALSE))</f>
        <v>8</v>
      </c>
      <c r="AR44" s="127">
        <f>IF(AR43="","",VLOOKUP(AR43,'【記載例】シフト記号表（勤務時間帯）'!$C$6:$L$47,10,FALSE))</f>
        <v>8</v>
      </c>
      <c r="AS44" s="128">
        <f>IF(AS43="","",VLOOKUP(AS43,'【記載例】シフト記号表（勤務時間帯）'!$C$6:$L$47,10,FALSE))</f>
        <v>8</v>
      </c>
      <c r="AT44" s="128" t="str">
        <f>IF(AT43="","",VLOOKUP(AT43,'【記載例】シフト記号表（勤務時間帯）'!$C$6:$L$47,10,FALSE))</f>
        <v/>
      </c>
      <c r="AU44" s="128" t="str">
        <f>IF(AU43="","",VLOOKUP(AU43,'【記載例】シフト記号表（勤務時間帯）'!$C$6:$L$47,10,FALSE))</f>
        <v/>
      </c>
      <c r="AV44" s="128">
        <f>IF(AV43="","",VLOOKUP(AV43,'【記載例】シフト記号表（勤務時間帯）'!$C$6:$L$47,10,FALSE))</f>
        <v>8</v>
      </c>
      <c r="AW44" s="128">
        <f>IF(AW43="","",VLOOKUP(AW43,'【記載例】シフト記号表（勤務時間帯）'!$C$6:$L$47,10,FALSE))</f>
        <v>8</v>
      </c>
      <c r="AX44" s="129">
        <f>IF(AX43="","",VLOOKUP(AX43,'【記載例】シフト記号表（勤務時間帯）'!$C$6:$L$47,10,FALSE))</f>
        <v>8</v>
      </c>
      <c r="AY44" s="127" t="str">
        <f>IF(AY43="","",VLOOKUP(AY43,'【記載例】シフト記号表（勤務時間帯）'!$C$6:$L$47,10,FALSE))</f>
        <v/>
      </c>
      <c r="AZ44" s="128" t="str">
        <f>IF(AZ43="","",VLOOKUP(AZ43,'【記載例】シフト記号表（勤務時間帯）'!$C$6:$L$47,10,FALSE))</f>
        <v/>
      </c>
      <c r="BA44" s="128" t="str">
        <f>IF(BA43="","",VLOOKUP(BA43,'【記載例】シフト記号表（勤務時間帯）'!$C$6:$L$47,10,FALSE))</f>
        <v/>
      </c>
      <c r="BB44" s="756">
        <f>IF($BE$3="４週",SUM(W44:AX44),IF($BE$3="暦月",SUM(W44:BA44),""))</f>
        <v>160</v>
      </c>
      <c r="BC44" s="757"/>
      <c r="BD44" s="758">
        <f>IF($BE$3="４週",BB44/4,IF($BE$3="暦月",(BB44/($BE$8/7)),""))</f>
        <v>40</v>
      </c>
      <c r="BE44" s="757"/>
      <c r="BF44" s="753"/>
      <c r="BG44" s="754"/>
      <c r="BH44" s="754"/>
      <c r="BI44" s="754"/>
      <c r="BJ44" s="755"/>
    </row>
    <row r="45" spans="2:62" ht="20.25" customHeight="1" x14ac:dyDescent="0.15">
      <c r="B45" s="759">
        <f>B43+1</f>
        <v>16</v>
      </c>
      <c r="C45" s="761" t="s">
        <v>638</v>
      </c>
      <c r="D45" s="762"/>
      <c r="E45" s="122"/>
      <c r="F45" s="123"/>
      <c r="G45" s="122"/>
      <c r="H45" s="123"/>
      <c r="I45" s="765" t="s">
        <v>224</v>
      </c>
      <c r="J45" s="766"/>
      <c r="K45" s="769" t="s">
        <v>349</v>
      </c>
      <c r="L45" s="770"/>
      <c r="M45" s="770"/>
      <c r="N45" s="762"/>
      <c r="O45" s="773" t="s">
        <v>651</v>
      </c>
      <c r="P45" s="774"/>
      <c r="Q45" s="774"/>
      <c r="R45" s="774"/>
      <c r="S45" s="775"/>
      <c r="T45" s="142" t="s">
        <v>617</v>
      </c>
      <c r="U45" s="143"/>
      <c r="V45" s="144"/>
      <c r="W45" s="135" t="s">
        <v>361</v>
      </c>
      <c r="X45" s="136" t="s">
        <v>361</v>
      </c>
      <c r="Y45" s="136"/>
      <c r="Z45" s="136"/>
      <c r="AA45" s="136" t="s">
        <v>652</v>
      </c>
      <c r="AB45" s="136" t="s">
        <v>653</v>
      </c>
      <c r="AC45" s="137" t="s">
        <v>652</v>
      </c>
      <c r="AD45" s="135" t="s">
        <v>361</v>
      </c>
      <c r="AE45" s="136" t="s">
        <v>653</v>
      </c>
      <c r="AF45" s="136"/>
      <c r="AG45" s="136"/>
      <c r="AH45" s="136" t="s">
        <v>361</v>
      </c>
      <c r="AI45" s="136" t="s">
        <v>361</v>
      </c>
      <c r="AJ45" s="137" t="s">
        <v>654</v>
      </c>
      <c r="AK45" s="135" t="s">
        <v>654</v>
      </c>
      <c r="AL45" s="136" t="s">
        <v>653</v>
      </c>
      <c r="AM45" s="136"/>
      <c r="AN45" s="136"/>
      <c r="AO45" s="136" t="s">
        <v>361</v>
      </c>
      <c r="AP45" s="136" t="s">
        <v>361</v>
      </c>
      <c r="AQ45" s="137" t="s">
        <v>361</v>
      </c>
      <c r="AR45" s="135" t="s">
        <v>653</v>
      </c>
      <c r="AS45" s="136" t="s">
        <v>361</v>
      </c>
      <c r="AT45" s="136"/>
      <c r="AU45" s="136"/>
      <c r="AV45" s="136" t="s">
        <v>652</v>
      </c>
      <c r="AW45" s="136" t="s">
        <v>361</v>
      </c>
      <c r="AX45" s="137" t="s">
        <v>361</v>
      </c>
      <c r="AY45" s="135"/>
      <c r="AZ45" s="136"/>
      <c r="BA45" s="138"/>
      <c r="BB45" s="776"/>
      <c r="BC45" s="777"/>
      <c r="BD45" s="748"/>
      <c r="BE45" s="749"/>
      <c r="BF45" s="750"/>
      <c r="BG45" s="751"/>
      <c r="BH45" s="751"/>
      <c r="BI45" s="751"/>
      <c r="BJ45" s="752"/>
    </row>
    <row r="46" spans="2:62" ht="20.25" customHeight="1" x14ac:dyDescent="0.15">
      <c r="B46" s="760"/>
      <c r="C46" s="778"/>
      <c r="D46" s="779"/>
      <c r="E46" s="122"/>
      <c r="F46" s="123" t="str">
        <f>C45</f>
        <v>訪問介護員</v>
      </c>
      <c r="G46" s="122"/>
      <c r="H46" s="123" t="str">
        <f>I45</f>
        <v>A</v>
      </c>
      <c r="I46" s="780"/>
      <c r="J46" s="781"/>
      <c r="K46" s="782"/>
      <c r="L46" s="783"/>
      <c r="M46" s="783"/>
      <c r="N46" s="779"/>
      <c r="O46" s="773"/>
      <c r="P46" s="774"/>
      <c r="Q46" s="774"/>
      <c r="R46" s="774"/>
      <c r="S46" s="775"/>
      <c r="T46" s="139" t="s">
        <v>352</v>
      </c>
      <c r="U46" s="140"/>
      <c r="V46" s="141"/>
      <c r="W46" s="127">
        <f>IF(W45="","",VLOOKUP(W45,'【記載例】シフト記号表（勤務時間帯）'!$C$6:$L$47,10,FALSE))</f>
        <v>8</v>
      </c>
      <c r="X46" s="128">
        <f>IF(X45="","",VLOOKUP(X45,'【記載例】シフト記号表（勤務時間帯）'!$C$6:$L$47,10,FALSE))</f>
        <v>8</v>
      </c>
      <c r="Y46" s="128" t="str">
        <f>IF(Y45="","",VLOOKUP(Y45,'【記載例】シフト記号表（勤務時間帯）'!$C$6:$L$47,10,FALSE))</f>
        <v/>
      </c>
      <c r="Z46" s="128" t="str">
        <f>IF(Z45="","",VLOOKUP(Z45,'【記載例】シフト記号表（勤務時間帯）'!$C$6:$L$47,10,FALSE))</f>
        <v/>
      </c>
      <c r="AA46" s="128">
        <f>IF(AA45="","",VLOOKUP(AA45,'【記載例】シフト記号表（勤務時間帯）'!$C$6:$L$47,10,FALSE))</f>
        <v>8</v>
      </c>
      <c r="AB46" s="128">
        <f>IF(AB45="","",VLOOKUP(AB45,'【記載例】シフト記号表（勤務時間帯）'!$C$6:$L$47,10,FALSE))</f>
        <v>8</v>
      </c>
      <c r="AC46" s="129">
        <f>IF(AC45="","",VLOOKUP(AC45,'【記載例】シフト記号表（勤務時間帯）'!$C$6:$L$47,10,FALSE))</f>
        <v>8</v>
      </c>
      <c r="AD46" s="127">
        <f>IF(AD45="","",VLOOKUP(AD45,'【記載例】シフト記号表（勤務時間帯）'!$C$6:$L$47,10,FALSE))</f>
        <v>8</v>
      </c>
      <c r="AE46" s="128">
        <f>IF(AE45="","",VLOOKUP(AE45,'【記載例】シフト記号表（勤務時間帯）'!$C$6:$L$47,10,FALSE))</f>
        <v>8</v>
      </c>
      <c r="AF46" s="128" t="str">
        <f>IF(AF45="","",VLOOKUP(AF45,'【記載例】シフト記号表（勤務時間帯）'!$C$6:$L$47,10,FALSE))</f>
        <v/>
      </c>
      <c r="AG46" s="128" t="str">
        <f>IF(AG45="","",VLOOKUP(AG45,'【記載例】シフト記号表（勤務時間帯）'!$C$6:$L$47,10,FALSE))</f>
        <v/>
      </c>
      <c r="AH46" s="128">
        <f>IF(AH45="","",VLOOKUP(AH45,'【記載例】シフト記号表（勤務時間帯）'!$C$6:$L$47,10,FALSE))</f>
        <v>8</v>
      </c>
      <c r="AI46" s="128">
        <f>IF(AI45="","",VLOOKUP(AI45,'【記載例】シフト記号表（勤務時間帯）'!$C$6:$L$47,10,FALSE))</f>
        <v>8</v>
      </c>
      <c r="AJ46" s="129">
        <f>IF(AJ45="","",VLOOKUP(AJ45,'【記載例】シフト記号表（勤務時間帯）'!$C$6:$L$47,10,FALSE))</f>
        <v>8</v>
      </c>
      <c r="AK46" s="127">
        <f>IF(AK45="","",VLOOKUP(AK45,'【記載例】シフト記号表（勤務時間帯）'!$C$6:$L$47,10,FALSE))</f>
        <v>8</v>
      </c>
      <c r="AL46" s="128">
        <f>IF(AL45="","",VLOOKUP(AL45,'【記載例】シフト記号表（勤務時間帯）'!$C$6:$L$47,10,FALSE))</f>
        <v>8</v>
      </c>
      <c r="AM46" s="128" t="str">
        <f>IF(AM45="","",VLOOKUP(AM45,'【記載例】シフト記号表（勤務時間帯）'!$C$6:$L$47,10,FALSE))</f>
        <v/>
      </c>
      <c r="AN46" s="128" t="str">
        <f>IF(AN45="","",VLOOKUP(AN45,'【記載例】シフト記号表（勤務時間帯）'!$C$6:$L$47,10,FALSE))</f>
        <v/>
      </c>
      <c r="AO46" s="128">
        <f>IF(AO45="","",VLOOKUP(AO45,'【記載例】シフト記号表（勤務時間帯）'!$C$6:$L$47,10,FALSE))</f>
        <v>8</v>
      </c>
      <c r="AP46" s="128">
        <f>IF(AP45="","",VLOOKUP(AP45,'【記載例】シフト記号表（勤務時間帯）'!$C$6:$L$47,10,FALSE))</f>
        <v>8</v>
      </c>
      <c r="AQ46" s="129">
        <f>IF(AQ45="","",VLOOKUP(AQ45,'【記載例】シフト記号表（勤務時間帯）'!$C$6:$L$47,10,FALSE))</f>
        <v>8</v>
      </c>
      <c r="AR46" s="127">
        <f>IF(AR45="","",VLOOKUP(AR45,'【記載例】シフト記号表（勤務時間帯）'!$C$6:$L$47,10,FALSE))</f>
        <v>8</v>
      </c>
      <c r="AS46" s="128">
        <f>IF(AS45="","",VLOOKUP(AS45,'【記載例】シフト記号表（勤務時間帯）'!$C$6:$L$47,10,FALSE))</f>
        <v>8</v>
      </c>
      <c r="AT46" s="128" t="str">
        <f>IF(AT45="","",VLOOKUP(AT45,'【記載例】シフト記号表（勤務時間帯）'!$C$6:$L$47,10,FALSE))</f>
        <v/>
      </c>
      <c r="AU46" s="128" t="str">
        <f>IF(AU45="","",VLOOKUP(AU45,'【記載例】シフト記号表（勤務時間帯）'!$C$6:$L$47,10,FALSE))</f>
        <v/>
      </c>
      <c r="AV46" s="128">
        <f>IF(AV45="","",VLOOKUP(AV45,'【記載例】シフト記号表（勤務時間帯）'!$C$6:$L$47,10,FALSE))</f>
        <v>8</v>
      </c>
      <c r="AW46" s="128">
        <f>IF(AW45="","",VLOOKUP(AW45,'【記載例】シフト記号表（勤務時間帯）'!$C$6:$L$47,10,FALSE))</f>
        <v>8</v>
      </c>
      <c r="AX46" s="129">
        <f>IF(AX45="","",VLOOKUP(AX45,'【記載例】シフト記号表（勤務時間帯）'!$C$6:$L$47,10,FALSE))</f>
        <v>8</v>
      </c>
      <c r="AY46" s="127" t="str">
        <f>IF(AY45="","",VLOOKUP(AY45,'【記載例】シフト記号表（勤務時間帯）'!$C$6:$L$47,10,FALSE))</f>
        <v/>
      </c>
      <c r="AZ46" s="128" t="str">
        <f>IF(AZ45="","",VLOOKUP(AZ45,'【記載例】シフト記号表（勤務時間帯）'!$C$6:$L$47,10,FALSE))</f>
        <v/>
      </c>
      <c r="BA46" s="128" t="str">
        <f>IF(BA45="","",VLOOKUP(BA45,'【記載例】シフト記号表（勤務時間帯）'!$C$6:$L$47,10,FALSE))</f>
        <v/>
      </c>
      <c r="BB46" s="756">
        <f>IF($BE$3="４週",SUM(W46:AX46),IF($BE$3="暦月",SUM(W46:BA46),""))</f>
        <v>160</v>
      </c>
      <c r="BC46" s="757"/>
      <c r="BD46" s="758">
        <f>IF($BE$3="４週",BB46/4,IF($BE$3="暦月",(BB46/($BE$8/7)),""))</f>
        <v>40</v>
      </c>
      <c r="BE46" s="757"/>
      <c r="BF46" s="753"/>
      <c r="BG46" s="754"/>
      <c r="BH46" s="754"/>
      <c r="BI46" s="754"/>
      <c r="BJ46" s="755"/>
    </row>
    <row r="47" spans="2:62" ht="20.25" customHeight="1" x14ac:dyDescent="0.15">
      <c r="B47" s="759">
        <f>B45+1</f>
        <v>17</v>
      </c>
      <c r="C47" s="761" t="s">
        <v>638</v>
      </c>
      <c r="D47" s="762"/>
      <c r="E47" s="122"/>
      <c r="F47" s="123"/>
      <c r="G47" s="122"/>
      <c r="H47" s="123"/>
      <c r="I47" s="765" t="s">
        <v>224</v>
      </c>
      <c r="J47" s="766"/>
      <c r="K47" s="769" t="s">
        <v>349</v>
      </c>
      <c r="L47" s="770"/>
      <c r="M47" s="770"/>
      <c r="N47" s="762"/>
      <c r="O47" s="773" t="s">
        <v>366</v>
      </c>
      <c r="P47" s="774"/>
      <c r="Q47" s="774"/>
      <c r="R47" s="774"/>
      <c r="S47" s="775"/>
      <c r="T47" s="142" t="s">
        <v>617</v>
      </c>
      <c r="U47" s="143"/>
      <c r="V47" s="144"/>
      <c r="W47" s="135" t="s">
        <v>359</v>
      </c>
      <c r="X47" s="136" t="s">
        <v>650</v>
      </c>
      <c r="Y47" s="136" t="s">
        <v>359</v>
      </c>
      <c r="Z47" s="136" t="s">
        <v>650</v>
      </c>
      <c r="AA47" s="136"/>
      <c r="AB47" s="136"/>
      <c r="AC47" s="137" t="s">
        <v>650</v>
      </c>
      <c r="AD47" s="135" t="s">
        <v>655</v>
      </c>
      <c r="AE47" s="136" t="s">
        <v>359</v>
      </c>
      <c r="AF47" s="136" t="s">
        <v>650</v>
      </c>
      <c r="AG47" s="136" t="s">
        <v>656</v>
      </c>
      <c r="AH47" s="136"/>
      <c r="AI47" s="136"/>
      <c r="AJ47" s="137" t="s">
        <v>359</v>
      </c>
      <c r="AK47" s="135" t="s">
        <v>650</v>
      </c>
      <c r="AL47" s="136" t="s">
        <v>657</v>
      </c>
      <c r="AM47" s="136" t="s">
        <v>650</v>
      </c>
      <c r="AN47" s="136" t="s">
        <v>650</v>
      </c>
      <c r="AO47" s="136"/>
      <c r="AP47" s="136"/>
      <c r="AQ47" s="137" t="s">
        <v>359</v>
      </c>
      <c r="AR47" s="135" t="s">
        <v>656</v>
      </c>
      <c r="AS47" s="136" t="s">
        <v>359</v>
      </c>
      <c r="AT47" s="136" t="s">
        <v>650</v>
      </c>
      <c r="AU47" s="136" t="s">
        <v>359</v>
      </c>
      <c r="AV47" s="136"/>
      <c r="AW47" s="136"/>
      <c r="AX47" s="137" t="s">
        <v>650</v>
      </c>
      <c r="AY47" s="135"/>
      <c r="AZ47" s="136"/>
      <c r="BA47" s="138"/>
      <c r="BB47" s="776"/>
      <c r="BC47" s="777"/>
      <c r="BD47" s="748"/>
      <c r="BE47" s="749"/>
      <c r="BF47" s="750"/>
      <c r="BG47" s="751"/>
      <c r="BH47" s="751"/>
      <c r="BI47" s="751"/>
      <c r="BJ47" s="752"/>
    </row>
    <row r="48" spans="2:62" ht="20.25" customHeight="1" x14ac:dyDescent="0.15">
      <c r="B48" s="760"/>
      <c r="C48" s="778"/>
      <c r="D48" s="779"/>
      <c r="E48" s="122"/>
      <c r="F48" s="123" t="str">
        <f>C47</f>
        <v>訪問介護員</v>
      </c>
      <c r="G48" s="122"/>
      <c r="H48" s="123" t="str">
        <f>I47</f>
        <v>A</v>
      </c>
      <c r="I48" s="780"/>
      <c r="J48" s="781"/>
      <c r="K48" s="782"/>
      <c r="L48" s="783"/>
      <c r="M48" s="783"/>
      <c r="N48" s="779"/>
      <c r="O48" s="773"/>
      <c r="P48" s="774"/>
      <c r="Q48" s="774"/>
      <c r="R48" s="774"/>
      <c r="S48" s="775"/>
      <c r="T48" s="139" t="s">
        <v>352</v>
      </c>
      <c r="U48" s="140"/>
      <c r="V48" s="141"/>
      <c r="W48" s="127">
        <f>IF(W47="","",VLOOKUP(W47,'【記載例】シフト記号表（勤務時間帯）'!$C$6:$L$47,10,FALSE))</f>
        <v>8</v>
      </c>
      <c r="X48" s="128">
        <f>IF(X47="","",VLOOKUP(X47,'【記載例】シフト記号表（勤務時間帯）'!$C$6:$L$47,10,FALSE))</f>
        <v>8</v>
      </c>
      <c r="Y48" s="128">
        <f>IF(Y47="","",VLOOKUP(Y47,'【記載例】シフト記号表（勤務時間帯）'!$C$6:$L$47,10,FALSE))</f>
        <v>8</v>
      </c>
      <c r="Z48" s="128">
        <f>IF(Z47="","",VLOOKUP(Z47,'【記載例】シフト記号表（勤務時間帯）'!$C$6:$L$47,10,FALSE))</f>
        <v>8</v>
      </c>
      <c r="AA48" s="128" t="str">
        <f>IF(AA47="","",VLOOKUP(AA47,'【記載例】シフト記号表（勤務時間帯）'!$C$6:$L$47,10,FALSE))</f>
        <v/>
      </c>
      <c r="AB48" s="128" t="str">
        <f>IF(AB47="","",VLOOKUP(AB47,'【記載例】シフト記号表（勤務時間帯）'!$C$6:$L$47,10,FALSE))</f>
        <v/>
      </c>
      <c r="AC48" s="129">
        <f>IF(AC47="","",VLOOKUP(AC47,'【記載例】シフト記号表（勤務時間帯）'!$C$6:$L$47,10,FALSE))</f>
        <v>8</v>
      </c>
      <c r="AD48" s="127">
        <f>IF(AD47="","",VLOOKUP(AD47,'【記載例】シフト記号表（勤務時間帯）'!$C$6:$L$47,10,FALSE))</f>
        <v>8</v>
      </c>
      <c r="AE48" s="128">
        <f>IF(AE47="","",VLOOKUP(AE47,'【記載例】シフト記号表（勤務時間帯）'!$C$6:$L$47,10,FALSE))</f>
        <v>8</v>
      </c>
      <c r="AF48" s="128">
        <f>IF(AF47="","",VLOOKUP(AF47,'【記載例】シフト記号表（勤務時間帯）'!$C$6:$L$47,10,FALSE))</f>
        <v>8</v>
      </c>
      <c r="AG48" s="128">
        <f>IF(AG47="","",VLOOKUP(AG47,'【記載例】シフト記号表（勤務時間帯）'!$C$6:$L$47,10,FALSE))</f>
        <v>8</v>
      </c>
      <c r="AH48" s="128" t="str">
        <f>IF(AH47="","",VLOOKUP(AH47,'【記載例】シフト記号表（勤務時間帯）'!$C$6:$L$47,10,FALSE))</f>
        <v/>
      </c>
      <c r="AI48" s="128" t="str">
        <f>IF(AI47="","",VLOOKUP(AI47,'【記載例】シフト記号表（勤務時間帯）'!$C$6:$L$47,10,FALSE))</f>
        <v/>
      </c>
      <c r="AJ48" s="129">
        <f>IF(AJ47="","",VLOOKUP(AJ47,'【記載例】シフト記号表（勤務時間帯）'!$C$6:$L$47,10,FALSE))</f>
        <v>8</v>
      </c>
      <c r="AK48" s="127">
        <f>IF(AK47="","",VLOOKUP(AK47,'【記載例】シフト記号表（勤務時間帯）'!$C$6:$L$47,10,FALSE))</f>
        <v>8</v>
      </c>
      <c r="AL48" s="128">
        <f>IF(AL47="","",VLOOKUP(AL47,'【記載例】シフト記号表（勤務時間帯）'!$C$6:$L$47,10,FALSE))</f>
        <v>8</v>
      </c>
      <c r="AM48" s="128">
        <f>IF(AM47="","",VLOOKUP(AM47,'【記載例】シフト記号表（勤務時間帯）'!$C$6:$L$47,10,FALSE))</f>
        <v>8</v>
      </c>
      <c r="AN48" s="128">
        <f>IF(AN47="","",VLOOKUP(AN47,'【記載例】シフト記号表（勤務時間帯）'!$C$6:$L$47,10,FALSE))</f>
        <v>8</v>
      </c>
      <c r="AO48" s="128" t="str">
        <f>IF(AO47="","",VLOOKUP(AO47,'【記載例】シフト記号表（勤務時間帯）'!$C$6:$L$47,10,FALSE))</f>
        <v/>
      </c>
      <c r="AP48" s="128" t="str">
        <f>IF(AP47="","",VLOOKUP(AP47,'【記載例】シフト記号表（勤務時間帯）'!$C$6:$L$47,10,FALSE))</f>
        <v/>
      </c>
      <c r="AQ48" s="129">
        <f>IF(AQ47="","",VLOOKUP(AQ47,'【記載例】シフト記号表（勤務時間帯）'!$C$6:$L$47,10,FALSE))</f>
        <v>8</v>
      </c>
      <c r="AR48" s="127">
        <f>IF(AR47="","",VLOOKUP(AR47,'【記載例】シフト記号表（勤務時間帯）'!$C$6:$L$47,10,FALSE))</f>
        <v>8</v>
      </c>
      <c r="AS48" s="128">
        <f>IF(AS47="","",VLOOKUP(AS47,'【記載例】シフト記号表（勤務時間帯）'!$C$6:$L$47,10,FALSE))</f>
        <v>8</v>
      </c>
      <c r="AT48" s="128">
        <f>IF(AT47="","",VLOOKUP(AT47,'【記載例】シフト記号表（勤務時間帯）'!$C$6:$L$47,10,FALSE))</f>
        <v>8</v>
      </c>
      <c r="AU48" s="128">
        <f>IF(AU47="","",VLOOKUP(AU47,'【記載例】シフト記号表（勤務時間帯）'!$C$6:$L$47,10,FALSE))</f>
        <v>8</v>
      </c>
      <c r="AV48" s="128" t="str">
        <f>IF(AV47="","",VLOOKUP(AV47,'【記載例】シフト記号表（勤務時間帯）'!$C$6:$L$47,10,FALSE))</f>
        <v/>
      </c>
      <c r="AW48" s="128" t="str">
        <f>IF(AW47="","",VLOOKUP(AW47,'【記載例】シフト記号表（勤務時間帯）'!$C$6:$L$47,10,FALSE))</f>
        <v/>
      </c>
      <c r="AX48" s="129">
        <f>IF(AX47="","",VLOOKUP(AX47,'【記載例】シフト記号表（勤務時間帯）'!$C$6:$L$47,10,FALSE))</f>
        <v>8</v>
      </c>
      <c r="AY48" s="127" t="str">
        <f>IF(AY47="","",VLOOKUP(AY47,'【記載例】シフト記号表（勤務時間帯）'!$C$6:$L$47,10,FALSE))</f>
        <v/>
      </c>
      <c r="AZ48" s="128" t="str">
        <f>IF(AZ47="","",VLOOKUP(AZ47,'【記載例】シフト記号表（勤務時間帯）'!$C$6:$L$47,10,FALSE))</f>
        <v/>
      </c>
      <c r="BA48" s="128" t="str">
        <f>IF(BA47="","",VLOOKUP(BA47,'【記載例】シフト記号表（勤務時間帯）'!$C$6:$L$47,10,FALSE))</f>
        <v/>
      </c>
      <c r="BB48" s="756">
        <f>IF($BE$3="４週",SUM(W48:AX48),IF($BE$3="暦月",SUM(W48:BA48),""))</f>
        <v>160</v>
      </c>
      <c r="BC48" s="757"/>
      <c r="BD48" s="758">
        <f>IF($BE$3="４週",BB48/4,IF($BE$3="暦月",(BB48/($BE$8/7)),""))</f>
        <v>40</v>
      </c>
      <c r="BE48" s="757"/>
      <c r="BF48" s="753"/>
      <c r="BG48" s="754"/>
      <c r="BH48" s="754"/>
      <c r="BI48" s="754"/>
      <c r="BJ48" s="755"/>
    </row>
    <row r="49" spans="2:62" ht="20.25" customHeight="1" x14ac:dyDescent="0.15">
      <c r="B49" s="759">
        <f>B47+1</f>
        <v>18</v>
      </c>
      <c r="C49" s="761" t="s">
        <v>638</v>
      </c>
      <c r="D49" s="762"/>
      <c r="E49" s="122"/>
      <c r="F49" s="123"/>
      <c r="G49" s="122"/>
      <c r="H49" s="123"/>
      <c r="I49" s="765" t="s">
        <v>224</v>
      </c>
      <c r="J49" s="766"/>
      <c r="K49" s="769" t="s">
        <v>349</v>
      </c>
      <c r="L49" s="770"/>
      <c r="M49" s="770"/>
      <c r="N49" s="762"/>
      <c r="O49" s="773" t="s">
        <v>658</v>
      </c>
      <c r="P49" s="774"/>
      <c r="Q49" s="774"/>
      <c r="R49" s="774"/>
      <c r="S49" s="775"/>
      <c r="T49" s="142" t="s">
        <v>617</v>
      </c>
      <c r="U49" s="143"/>
      <c r="V49" s="144"/>
      <c r="W49" s="135" t="s">
        <v>659</v>
      </c>
      <c r="X49" s="136" t="s">
        <v>660</v>
      </c>
      <c r="Y49" s="136" t="s">
        <v>360</v>
      </c>
      <c r="Z49" s="136" t="s">
        <v>660</v>
      </c>
      <c r="AA49" s="136"/>
      <c r="AB49" s="136"/>
      <c r="AC49" s="137" t="s">
        <v>660</v>
      </c>
      <c r="AD49" s="135" t="s">
        <v>660</v>
      </c>
      <c r="AE49" s="136" t="s">
        <v>659</v>
      </c>
      <c r="AF49" s="136" t="s">
        <v>659</v>
      </c>
      <c r="AG49" s="136" t="s">
        <v>660</v>
      </c>
      <c r="AH49" s="136"/>
      <c r="AI49" s="136"/>
      <c r="AJ49" s="137" t="s">
        <v>659</v>
      </c>
      <c r="AK49" s="135" t="s">
        <v>660</v>
      </c>
      <c r="AL49" s="136" t="s">
        <v>659</v>
      </c>
      <c r="AM49" s="136" t="s">
        <v>659</v>
      </c>
      <c r="AN49" s="136" t="s">
        <v>360</v>
      </c>
      <c r="AO49" s="136"/>
      <c r="AP49" s="136"/>
      <c r="AQ49" s="137" t="s">
        <v>660</v>
      </c>
      <c r="AR49" s="135" t="s">
        <v>360</v>
      </c>
      <c r="AS49" s="136" t="s">
        <v>659</v>
      </c>
      <c r="AT49" s="136" t="s">
        <v>660</v>
      </c>
      <c r="AU49" s="136" t="s">
        <v>659</v>
      </c>
      <c r="AV49" s="136"/>
      <c r="AW49" s="136"/>
      <c r="AX49" s="137" t="s">
        <v>660</v>
      </c>
      <c r="AY49" s="135"/>
      <c r="AZ49" s="136"/>
      <c r="BA49" s="138"/>
      <c r="BB49" s="776"/>
      <c r="BC49" s="777"/>
      <c r="BD49" s="748"/>
      <c r="BE49" s="749"/>
      <c r="BF49" s="750"/>
      <c r="BG49" s="751"/>
      <c r="BH49" s="751"/>
      <c r="BI49" s="751"/>
      <c r="BJ49" s="752"/>
    </row>
    <row r="50" spans="2:62" ht="20.25" customHeight="1" x14ac:dyDescent="0.15">
      <c r="B50" s="760"/>
      <c r="C50" s="778"/>
      <c r="D50" s="779"/>
      <c r="E50" s="122"/>
      <c r="F50" s="123" t="str">
        <f>C49</f>
        <v>訪問介護員</v>
      </c>
      <c r="G50" s="122"/>
      <c r="H50" s="123" t="str">
        <f>I49</f>
        <v>A</v>
      </c>
      <c r="I50" s="780"/>
      <c r="J50" s="781"/>
      <c r="K50" s="782"/>
      <c r="L50" s="783"/>
      <c r="M50" s="783"/>
      <c r="N50" s="779"/>
      <c r="O50" s="773"/>
      <c r="P50" s="774"/>
      <c r="Q50" s="774"/>
      <c r="R50" s="774"/>
      <c r="S50" s="775"/>
      <c r="T50" s="139" t="s">
        <v>352</v>
      </c>
      <c r="U50" s="140"/>
      <c r="V50" s="141"/>
      <c r="W50" s="127">
        <f>IF(W49="","",VLOOKUP(W49,'【記載例】シフト記号表（勤務時間帯）'!$C$6:$L$47,10,FALSE))</f>
        <v>8</v>
      </c>
      <c r="X50" s="128">
        <f>IF(X49="","",VLOOKUP(X49,'【記載例】シフト記号表（勤務時間帯）'!$C$6:$L$47,10,FALSE))</f>
        <v>8</v>
      </c>
      <c r="Y50" s="128">
        <f>IF(Y49="","",VLOOKUP(Y49,'【記載例】シフト記号表（勤務時間帯）'!$C$6:$L$47,10,FALSE))</f>
        <v>8</v>
      </c>
      <c r="Z50" s="128">
        <f>IF(Z49="","",VLOOKUP(Z49,'【記載例】シフト記号表（勤務時間帯）'!$C$6:$L$47,10,FALSE))</f>
        <v>8</v>
      </c>
      <c r="AA50" s="128" t="str">
        <f>IF(AA49="","",VLOOKUP(AA49,'【記載例】シフト記号表（勤務時間帯）'!$C$6:$L$47,10,FALSE))</f>
        <v/>
      </c>
      <c r="AB50" s="128" t="str">
        <f>IF(AB49="","",VLOOKUP(AB49,'【記載例】シフト記号表（勤務時間帯）'!$C$6:$L$47,10,FALSE))</f>
        <v/>
      </c>
      <c r="AC50" s="129">
        <f>IF(AC49="","",VLOOKUP(AC49,'【記載例】シフト記号表（勤務時間帯）'!$C$6:$L$47,10,FALSE))</f>
        <v>8</v>
      </c>
      <c r="AD50" s="127">
        <f>IF(AD49="","",VLOOKUP(AD49,'【記載例】シフト記号表（勤務時間帯）'!$C$6:$L$47,10,FALSE))</f>
        <v>8</v>
      </c>
      <c r="AE50" s="128">
        <f>IF(AE49="","",VLOOKUP(AE49,'【記載例】シフト記号表（勤務時間帯）'!$C$6:$L$47,10,FALSE))</f>
        <v>8</v>
      </c>
      <c r="AF50" s="128">
        <f>IF(AF49="","",VLOOKUP(AF49,'【記載例】シフト記号表（勤務時間帯）'!$C$6:$L$47,10,FALSE))</f>
        <v>8</v>
      </c>
      <c r="AG50" s="128">
        <f>IF(AG49="","",VLOOKUP(AG49,'【記載例】シフト記号表（勤務時間帯）'!$C$6:$L$47,10,FALSE))</f>
        <v>8</v>
      </c>
      <c r="AH50" s="128" t="str">
        <f>IF(AH49="","",VLOOKUP(AH49,'【記載例】シフト記号表（勤務時間帯）'!$C$6:$L$47,10,FALSE))</f>
        <v/>
      </c>
      <c r="AI50" s="128" t="str">
        <f>IF(AI49="","",VLOOKUP(AI49,'【記載例】シフト記号表（勤務時間帯）'!$C$6:$L$47,10,FALSE))</f>
        <v/>
      </c>
      <c r="AJ50" s="129">
        <f>IF(AJ49="","",VLOOKUP(AJ49,'【記載例】シフト記号表（勤務時間帯）'!$C$6:$L$47,10,FALSE))</f>
        <v>8</v>
      </c>
      <c r="AK50" s="127">
        <f>IF(AK49="","",VLOOKUP(AK49,'【記載例】シフト記号表（勤務時間帯）'!$C$6:$L$47,10,FALSE))</f>
        <v>8</v>
      </c>
      <c r="AL50" s="128">
        <f>IF(AL49="","",VLOOKUP(AL49,'【記載例】シフト記号表（勤務時間帯）'!$C$6:$L$47,10,FALSE))</f>
        <v>8</v>
      </c>
      <c r="AM50" s="128">
        <f>IF(AM49="","",VLOOKUP(AM49,'【記載例】シフト記号表（勤務時間帯）'!$C$6:$L$47,10,FALSE))</f>
        <v>8</v>
      </c>
      <c r="AN50" s="128">
        <f>IF(AN49="","",VLOOKUP(AN49,'【記載例】シフト記号表（勤務時間帯）'!$C$6:$L$47,10,FALSE))</f>
        <v>8</v>
      </c>
      <c r="AO50" s="128" t="str">
        <f>IF(AO49="","",VLOOKUP(AO49,'【記載例】シフト記号表（勤務時間帯）'!$C$6:$L$47,10,FALSE))</f>
        <v/>
      </c>
      <c r="AP50" s="128" t="str">
        <f>IF(AP49="","",VLOOKUP(AP49,'【記載例】シフト記号表（勤務時間帯）'!$C$6:$L$47,10,FALSE))</f>
        <v/>
      </c>
      <c r="AQ50" s="129">
        <f>IF(AQ49="","",VLOOKUP(AQ49,'【記載例】シフト記号表（勤務時間帯）'!$C$6:$L$47,10,FALSE))</f>
        <v>8</v>
      </c>
      <c r="AR50" s="127">
        <f>IF(AR49="","",VLOOKUP(AR49,'【記載例】シフト記号表（勤務時間帯）'!$C$6:$L$47,10,FALSE))</f>
        <v>8</v>
      </c>
      <c r="AS50" s="128">
        <f>IF(AS49="","",VLOOKUP(AS49,'【記載例】シフト記号表（勤務時間帯）'!$C$6:$L$47,10,FALSE))</f>
        <v>8</v>
      </c>
      <c r="AT50" s="128">
        <f>IF(AT49="","",VLOOKUP(AT49,'【記載例】シフト記号表（勤務時間帯）'!$C$6:$L$47,10,FALSE))</f>
        <v>8</v>
      </c>
      <c r="AU50" s="128">
        <f>IF(AU49="","",VLOOKUP(AU49,'【記載例】シフト記号表（勤務時間帯）'!$C$6:$L$47,10,FALSE))</f>
        <v>8</v>
      </c>
      <c r="AV50" s="128" t="str">
        <f>IF(AV49="","",VLOOKUP(AV49,'【記載例】シフト記号表（勤務時間帯）'!$C$6:$L$47,10,FALSE))</f>
        <v/>
      </c>
      <c r="AW50" s="128" t="str">
        <f>IF(AW49="","",VLOOKUP(AW49,'【記載例】シフト記号表（勤務時間帯）'!$C$6:$L$47,10,FALSE))</f>
        <v/>
      </c>
      <c r="AX50" s="129">
        <f>IF(AX49="","",VLOOKUP(AX49,'【記載例】シフト記号表（勤務時間帯）'!$C$6:$L$47,10,FALSE))</f>
        <v>8</v>
      </c>
      <c r="AY50" s="127" t="str">
        <f>IF(AY49="","",VLOOKUP(AY49,'【記載例】シフト記号表（勤務時間帯）'!$C$6:$L$47,10,FALSE))</f>
        <v/>
      </c>
      <c r="AZ50" s="128" t="str">
        <f>IF(AZ49="","",VLOOKUP(AZ49,'【記載例】シフト記号表（勤務時間帯）'!$C$6:$L$47,10,FALSE))</f>
        <v/>
      </c>
      <c r="BA50" s="128" t="str">
        <f>IF(BA49="","",VLOOKUP(BA49,'【記載例】シフト記号表（勤務時間帯）'!$C$6:$L$47,10,FALSE))</f>
        <v/>
      </c>
      <c r="BB50" s="756">
        <f>IF($BE$3="４週",SUM(W50:AX50),IF($BE$3="暦月",SUM(W50:BA50),""))</f>
        <v>160</v>
      </c>
      <c r="BC50" s="757"/>
      <c r="BD50" s="758">
        <f>IF($BE$3="４週",BB50/4,IF($BE$3="暦月",(BB50/($BE$8/7)),""))</f>
        <v>40</v>
      </c>
      <c r="BE50" s="757"/>
      <c r="BF50" s="753"/>
      <c r="BG50" s="754"/>
      <c r="BH50" s="754"/>
      <c r="BI50" s="754"/>
      <c r="BJ50" s="755"/>
    </row>
    <row r="51" spans="2:62" ht="20.25" customHeight="1" x14ac:dyDescent="0.15">
      <c r="B51" s="759">
        <f>B49+1</f>
        <v>19</v>
      </c>
      <c r="C51" s="761" t="s">
        <v>638</v>
      </c>
      <c r="D51" s="762"/>
      <c r="E51" s="130"/>
      <c r="F51" s="131"/>
      <c r="G51" s="130"/>
      <c r="H51" s="131"/>
      <c r="I51" s="765" t="s">
        <v>224</v>
      </c>
      <c r="J51" s="766"/>
      <c r="K51" s="769" t="s">
        <v>349</v>
      </c>
      <c r="L51" s="770"/>
      <c r="M51" s="770"/>
      <c r="N51" s="762"/>
      <c r="O51" s="773" t="s">
        <v>661</v>
      </c>
      <c r="P51" s="774"/>
      <c r="Q51" s="774"/>
      <c r="R51" s="774"/>
      <c r="S51" s="775"/>
      <c r="T51" s="132" t="s">
        <v>617</v>
      </c>
      <c r="U51" s="133"/>
      <c r="V51" s="134"/>
      <c r="W51" s="135" t="s">
        <v>361</v>
      </c>
      <c r="X51" s="136" t="s">
        <v>361</v>
      </c>
      <c r="Y51" s="136" t="s">
        <v>662</v>
      </c>
      <c r="Z51" s="136" t="s">
        <v>361</v>
      </c>
      <c r="AA51" s="136"/>
      <c r="AB51" s="136"/>
      <c r="AC51" s="137" t="s">
        <v>653</v>
      </c>
      <c r="AD51" s="135" t="s">
        <v>361</v>
      </c>
      <c r="AE51" s="136" t="s">
        <v>361</v>
      </c>
      <c r="AF51" s="136" t="s">
        <v>653</v>
      </c>
      <c r="AG51" s="136" t="s">
        <v>662</v>
      </c>
      <c r="AH51" s="136"/>
      <c r="AI51" s="136"/>
      <c r="AJ51" s="137" t="s">
        <v>654</v>
      </c>
      <c r="AK51" s="135" t="s">
        <v>653</v>
      </c>
      <c r="AL51" s="136" t="s">
        <v>361</v>
      </c>
      <c r="AM51" s="136" t="s">
        <v>653</v>
      </c>
      <c r="AN51" s="136" t="s">
        <v>653</v>
      </c>
      <c r="AO51" s="136"/>
      <c r="AP51" s="136"/>
      <c r="AQ51" s="137" t="s">
        <v>361</v>
      </c>
      <c r="AR51" s="135" t="s">
        <v>662</v>
      </c>
      <c r="AS51" s="136" t="s">
        <v>653</v>
      </c>
      <c r="AT51" s="136" t="s">
        <v>653</v>
      </c>
      <c r="AU51" s="136" t="s">
        <v>653</v>
      </c>
      <c r="AV51" s="136"/>
      <c r="AW51" s="136"/>
      <c r="AX51" s="137" t="s">
        <v>662</v>
      </c>
      <c r="AY51" s="135"/>
      <c r="AZ51" s="136"/>
      <c r="BA51" s="138"/>
      <c r="BB51" s="776"/>
      <c r="BC51" s="777"/>
      <c r="BD51" s="748"/>
      <c r="BE51" s="749"/>
      <c r="BF51" s="750"/>
      <c r="BG51" s="751"/>
      <c r="BH51" s="751"/>
      <c r="BI51" s="751"/>
      <c r="BJ51" s="752"/>
    </row>
    <row r="52" spans="2:62" ht="20.25" customHeight="1" x14ac:dyDescent="0.15">
      <c r="B52" s="760"/>
      <c r="C52" s="778"/>
      <c r="D52" s="779"/>
      <c r="E52" s="122"/>
      <c r="F52" s="123" t="str">
        <f>C51</f>
        <v>訪問介護員</v>
      </c>
      <c r="G52" s="122"/>
      <c r="H52" s="123" t="str">
        <f>I51</f>
        <v>A</v>
      </c>
      <c r="I52" s="780"/>
      <c r="J52" s="781"/>
      <c r="K52" s="782"/>
      <c r="L52" s="783"/>
      <c r="M52" s="783"/>
      <c r="N52" s="779"/>
      <c r="O52" s="773"/>
      <c r="P52" s="774"/>
      <c r="Q52" s="774"/>
      <c r="R52" s="774"/>
      <c r="S52" s="775"/>
      <c r="T52" s="139" t="s">
        <v>352</v>
      </c>
      <c r="U52" s="125"/>
      <c r="V52" s="126"/>
      <c r="W52" s="127">
        <f>IF(W51="","",VLOOKUP(W51,'【記載例】シフト記号表（勤務時間帯）'!$C$6:$L$47,10,FALSE))</f>
        <v>8</v>
      </c>
      <c r="X52" s="128">
        <f>IF(X51="","",VLOOKUP(X51,'【記載例】シフト記号表（勤務時間帯）'!$C$6:$L$47,10,FALSE))</f>
        <v>8</v>
      </c>
      <c r="Y52" s="128">
        <f>IF(Y51="","",VLOOKUP(Y51,'【記載例】シフト記号表（勤務時間帯）'!$C$6:$L$47,10,FALSE))</f>
        <v>8</v>
      </c>
      <c r="Z52" s="128">
        <f>IF(Z51="","",VLOOKUP(Z51,'【記載例】シフト記号表（勤務時間帯）'!$C$6:$L$47,10,FALSE))</f>
        <v>8</v>
      </c>
      <c r="AA52" s="128" t="str">
        <f>IF(AA51="","",VLOOKUP(AA51,'【記載例】シフト記号表（勤務時間帯）'!$C$6:$L$47,10,FALSE))</f>
        <v/>
      </c>
      <c r="AB52" s="128" t="str">
        <f>IF(AB51="","",VLOOKUP(AB51,'【記載例】シフト記号表（勤務時間帯）'!$C$6:$L$47,10,FALSE))</f>
        <v/>
      </c>
      <c r="AC52" s="129">
        <f>IF(AC51="","",VLOOKUP(AC51,'【記載例】シフト記号表（勤務時間帯）'!$C$6:$L$47,10,FALSE))</f>
        <v>8</v>
      </c>
      <c r="AD52" s="127">
        <f>IF(AD51="","",VLOOKUP(AD51,'【記載例】シフト記号表（勤務時間帯）'!$C$6:$L$47,10,FALSE))</f>
        <v>8</v>
      </c>
      <c r="AE52" s="128">
        <f>IF(AE51="","",VLOOKUP(AE51,'【記載例】シフト記号表（勤務時間帯）'!$C$6:$L$47,10,FALSE))</f>
        <v>8</v>
      </c>
      <c r="AF52" s="128">
        <f>IF(AF51="","",VLOOKUP(AF51,'【記載例】シフト記号表（勤務時間帯）'!$C$6:$L$47,10,FALSE))</f>
        <v>8</v>
      </c>
      <c r="AG52" s="128">
        <f>IF(AG51="","",VLOOKUP(AG51,'【記載例】シフト記号表（勤務時間帯）'!$C$6:$L$47,10,FALSE))</f>
        <v>8</v>
      </c>
      <c r="AH52" s="128" t="str">
        <f>IF(AH51="","",VLOOKUP(AH51,'【記載例】シフト記号表（勤務時間帯）'!$C$6:$L$47,10,FALSE))</f>
        <v/>
      </c>
      <c r="AI52" s="128" t="str">
        <f>IF(AI51="","",VLOOKUP(AI51,'【記載例】シフト記号表（勤務時間帯）'!$C$6:$L$47,10,FALSE))</f>
        <v/>
      </c>
      <c r="AJ52" s="129">
        <f>IF(AJ51="","",VLOOKUP(AJ51,'【記載例】シフト記号表（勤務時間帯）'!$C$6:$L$47,10,FALSE))</f>
        <v>8</v>
      </c>
      <c r="AK52" s="127">
        <f>IF(AK51="","",VLOOKUP(AK51,'【記載例】シフト記号表（勤務時間帯）'!$C$6:$L$47,10,FALSE))</f>
        <v>8</v>
      </c>
      <c r="AL52" s="128">
        <f>IF(AL51="","",VLOOKUP(AL51,'【記載例】シフト記号表（勤務時間帯）'!$C$6:$L$47,10,FALSE))</f>
        <v>8</v>
      </c>
      <c r="AM52" s="128">
        <f>IF(AM51="","",VLOOKUP(AM51,'【記載例】シフト記号表（勤務時間帯）'!$C$6:$L$47,10,FALSE))</f>
        <v>8</v>
      </c>
      <c r="AN52" s="128">
        <f>IF(AN51="","",VLOOKUP(AN51,'【記載例】シフト記号表（勤務時間帯）'!$C$6:$L$47,10,FALSE))</f>
        <v>8</v>
      </c>
      <c r="AO52" s="128" t="str">
        <f>IF(AO51="","",VLOOKUP(AO51,'【記載例】シフト記号表（勤務時間帯）'!$C$6:$L$47,10,FALSE))</f>
        <v/>
      </c>
      <c r="AP52" s="128" t="str">
        <f>IF(AP51="","",VLOOKUP(AP51,'【記載例】シフト記号表（勤務時間帯）'!$C$6:$L$47,10,FALSE))</f>
        <v/>
      </c>
      <c r="AQ52" s="129">
        <f>IF(AQ51="","",VLOOKUP(AQ51,'【記載例】シフト記号表（勤務時間帯）'!$C$6:$L$47,10,FALSE))</f>
        <v>8</v>
      </c>
      <c r="AR52" s="127">
        <f>IF(AR51="","",VLOOKUP(AR51,'【記載例】シフト記号表（勤務時間帯）'!$C$6:$L$47,10,FALSE))</f>
        <v>8</v>
      </c>
      <c r="AS52" s="128">
        <f>IF(AS51="","",VLOOKUP(AS51,'【記載例】シフト記号表（勤務時間帯）'!$C$6:$L$47,10,FALSE))</f>
        <v>8</v>
      </c>
      <c r="AT52" s="128">
        <f>IF(AT51="","",VLOOKUP(AT51,'【記載例】シフト記号表（勤務時間帯）'!$C$6:$L$47,10,FALSE))</f>
        <v>8</v>
      </c>
      <c r="AU52" s="128">
        <f>IF(AU51="","",VLOOKUP(AU51,'【記載例】シフト記号表（勤務時間帯）'!$C$6:$L$47,10,FALSE))</f>
        <v>8</v>
      </c>
      <c r="AV52" s="128" t="str">
        <f>IF(AV51="","",VLOOKUP(AV51,'【記載例】シフト記号表（勤務時間帯）'!$C$6:$L$47,10,FALSE))</f>
        <v/>
      </c>
      <c r="AW52" s="128" t="str">
        <f>IF(AW51="","",VLOOKUP(AW51,'【記載例】シフト記号表（勤務時間帯）'!$C$6:$L$47,10,FALSE))</f>
        <v/>
      </c>
      <c r="AX52" s="129">
        <f>IF(AX51="","",VLOOKUP(AX51,'【記載例】シフト記号表（勤務時間帯）'!$C$6:$L$47,10,FALSE))</f>
        <v>8</v>
      </c>
      <c r="AY52" s="127" t="str">
        <f>IF(AY51="","",VLOOKUP(AY51,'【記載例】シフト記号表（勤務時間帯）'!$C$6:$L$47,10,FALSE))</f>
        <v/>
      </c>
      <c r="AZ52" s="128" t="str">
        <f>IF(AZ51="","",VLOOKUP(AZ51,'【記載例】シフト記号表（勤務時間帯）'!$C$6:$L$47,10,FALSE))</f>
        <v/>
      </c>
      <c r="BA52" s="128" t="str">
        <f>IF(BA51="","",VLOOKUP(BA51,'【記載例】シフト記号表（勤務時間帯）'!$C$6:$L$47,10,FALSE))</f>
        <v/>
      </c>
      <c r="BB52" s="756">
        <f>IF($BE$3="４週",SUM(W52:AX52),IF($BE$3="暦月",SUM(W52:BA52),""))</f>
        <v>160</v>
      </c>
      <c r="BC52" s="757"/>
      <c r="BD52" s="758">
        <f>IF($BE$3="４週",BB52/4,IF($BE$3="暦月",(BB52/($BE$8/7)),""))</f>
        <v>40</v>
      </c>
      <c r="BE52" s="757"/>
      <c r="BF52" s="753"/>
      <c r="BG52" s="754"/>
      <c r="BH52" s="754"/>
      <c r="BI52" s="754"/>
      <c r="BJ52" s="755"/>
    </row>
    <row r="53" spans="2:62" ht="20.25" customHeight="1" x14ac:dyDescent="0.15">
      <c r="B53" s="759">
        <f>B51+1</f>
        <v>20</v>
      </c>
      <c r="C53" s="761" t="s">
        <v>638</v>
      </c>
      <c r="D53" s="762"/>
      <c r="E53" s="130"/>
      <c r="F53" s="131"/>
      <c r="G53" s="130"/>
      <c r="H53" s="131"/>
      <c r="I53" s="765" t="s">
        <v>225</v>
      </c>
      <c r="J53" s="766"/>
      <c r="K53" s="769" t="s">
        <v>354</v>
      </c>
      <c r="L53" s="770"/>
      <c r="M53" s="770"/>
      <c r="N53" s="762"/>
      <c r="O53" s="773" t="s">
        <v>663</v>
      </c>
      <c r="P53" s="774"/>
      <c r="Q53" s="774"/>
      <c r="R53" s="774"/>
      <c r="S53" s="775"/>
      <c r="T53" s="132" t="s">
        <v>617</v>
      </c>
      <c r="U53" s="133"/>
      <c r="V53" s="134"/>
      <c r="W53" s="135"/>
      <c r="X53" s="136"/>
      <c r="Y53" s="136" t="s">
        <v>664</v>
      </c>
      <c r="Z53" s="136" t="s">
        <v>360</v>
      </c>
      <c r="AA53" s="136" t="s">
        <v>664</v>
      </c>
      <c r="AB53" s="136" t="s">
        <v>664</v>
      </c>
      <c r="AC53" s="137"/>
      <c r="AD53" s="135"/>
      <c r="AE53" s="136"/>
      <c r="AF53" s="136" t="s">
        <v>664</v>
      </c>
      <c r="AG53" s="136" t="s">
        <v>664</v>
      </c>
      <c r="AH53" s="136" t="s">
        <v>664</v>
      </c>
      <c r="AI53" s="136" t="s">
        <v>664</v>
      </c>
      <c r="AJ53" s="137"/>
      <c r="AK53" s="135"/>
      <c r="AL53" s="136"/>
      <c r="AM53" s="136" t="s">
        <v>664</v>
      </c>
      <c r="AN53" s="136" t="s">
        <v>664</v>
      </c>
      <c r="AO53" s="136" t="s">
        <v>664</v>
      </c>
      <c r="AP53" s="136" t="s">
        <v>664</v>
      </c>
      <c r="AQ53" s="137"/>
      <c r="AR53" s="135"/>
      <c r="AS53" s="136"/>
      <c r="AT53" s="136" t="s">
        <v>664</v>
      </c>
      <c r="AU53" s="136" t="s">
        <v>664</v>
      </c>
      <c r="AV53" s="136" t="s">
        <v>664</v>
      </c>
      <c r="AW53" s="136" t="s">
        <v>664</v>
      </c>
      <c r="AX53" s="137"/>
      <c r="AY53" s="135"/>
      <c r="AZ53" s="136"/>
      <c r="BA53" s="138"/>
      <c r="BB53" s="776"/>
      <c r="BC53" s="777"/>
      <c r="BD53" s="748"/>
      <c r="BE53" s="749"/>
      <c r="BF53" s="750"/>
      <c r="BG53" s="751"/>
      <c r="BH53" s="751"/>
      <c r="BI53" s="751"/>
      <c r="BJ53" s="752"/>
    </row>
    <row r="54" spans="2:62" ht="20.25" customHeight="1" x14ac:dyDescent="0.15">
      <c r="B54" s="760"/>
      <c r="C54" s="778"/>
      <c r="D54" s="779"/>
      <c r="E54" s="122"/>
      <c r="F54" s="123" t="str">
        <f>C53</f>
        <v>訪問介護員</v>
      </c>
      <c r="G54" s="122"/>
      <c r="H54" s="123" t="str">
        <f>I53</f>
        <v>C</v>
      </c>
      <c r="I54" s="780"/>
      <c r="J54" s="781"/>
      <c r="K54" s="782"/>
      <c r="L54" s="783"/>
      <c r="M54" s="783"/>
      <c r="N54" s="779"/>
      <c r="O54" s="773"/>
      <c r="P54" s="774"/>
      <c r="Q54" s="774"/>
      <c r="R54" s="774"/>
      <c r="S54" s="775"/>
      <c r="T54" s="139" t="s">
        <v>352</v>
      </c>
      <c r="U54" s="140"/>
      <c r="V54" s="141"/>
      <c r="W54" s="127" t="str">
        <f>IF(W53="","",VLOOKUP(W53,'【記載例】シフト記号表（勤務時間帯）'!$C$6:$L$47,10,FALSE))</f>
        <v/>
      </c>
      <c r="X54" s="128" t="str">
        <f>IF(X53="","",VLOOKUP(X53,'【記載例】シフト記号表（勤務時間帯）'!$C$6:$L$47,10,FALSE))</f>
        <v/>
      </c>
      <c r="Y54" s="128">
        <f>IF(Y53="","",VLOOKUP(Y53,'【記載例】シフト記号表（勤務時間帯）'!$C$6:$L$47,10,FALSE))</f>
        <v>8</v>
      </c>
      <c r="Z54" s="128">
        <f>IF(Z53="","",VLOOKUP(Z53,'【記載例】シフト記号表（勤務時間帯）'!$C$6:$L$47,10,FALSE))</f>
        <v>8</v>
      </c>
      <c r="AA54" s="128">
        <f>IF(AA53="","",VLOOKUP(AA53,'【記載例】シフト記号表（勤務時間帯）'!$C$6:$L$47,10,FALSE))</f>
        <v>8</v>
      </c>
      <c r="AB54" s="128">
        <f>IF(AB53="","",VLOOKUP(AB53,'【記載例】シフト記号表（勤務時間帯）'!$C$6:$L$47,10,FALSE))</f>
        <v>8</v>
      </c>
      <c r="AC54" s="129" t="str">
        <f>IF(AC53="","",VLOOKUP(AC53,'【記載例】シフト記号表（勤務時間帯）'!$C$6:$L$47,10,FALSE))</f>
        <v/>
      </c>
      <c r="AD54" s="127" t="str">
        <f>IF(AD53="","",VLOOKUP(AD53,'【記載例】シフト記号表（勤務時間帯）'!$C$6:$L$47,10,FALSE))</f>
        <v/>
      </c>
      <c r="AE54" s="128" t="str">
        <f>IF(AE53="","",VLOOKUP(AE53,'【記載例】シフト記号表（勤務時間帯）'!$C$6:$L$47,10,FALSE))</f>
        <v/>
      </c>
      <c r="AF54" s="128">
        <f>IF(AF53="","",VLOOKUP(AF53,'【記載例】シフト記号表（勤務時間帯）'!$C$6:$L$47,10,FALSE))</f>
        <v>8</v>
      </c>
      <c r="AG54" s="128">
        <f>IF(AG53="","",VLOOKUP(AG53,'【記載例】シフト記号表（勤務時間帯）'!$C$6:$L$47,10,FALSE))</f>
        <v>8</v>
      </c>
      <c r="AH54" s="128">
        <f>IF(AH53="","",VLOOKUP(AH53,'【記載例】シフト記号表（勤務時間帯）'!$C$6:$L$47,10,FALSE))</f>
        <v>8</v>
      </c>
      <c r="AI54" s="128">
        <f>IF(AI53="","",VLOOKUP(AI53,'【記載例】シフト記号表（勤務時間帯）'!$C$6:$L$47,10,FALSE))</f>
        <v>8</v>
      </c>
      <c r="AJ54" s="129" t="str">
        <f>IF(AJ53="","",VLOOKUP(AJ53,'【記載例】シフト記号表（勤務時間帯）'!$C$6:$L$47,10,FALSE))</f>
        <v/>
      </c>
      <c r="AK54" s="127" t="str">
        <f>IF(AK53="","",VLOOKUP(AK53,'【記載例】シフト記号表（勤務時間帯）'!$C$6:$L$47,10,FALSE))</f>
        <v/>
      </c>
      <c r="AL54" s="128" t="str">
        <f>IF(AL53="","",VLOOKUP(AL53,'【記載例】シフト記号表（勤務時間帯）'!$C$6:$L$47,10,FALSE))</f>
        <v/>
      </c>
      <c r="AM54" s="128">
        <f>IF(AM53="","",VLOOKUP(AM53,'【記載例】シフト記号表（勤務時間帯）'!$C$6:$L$47,10,FALSE))</f>
        <v>8</v>
      </c>
      <c r="AN54" s="128">
        <f>IF(AN53="","",VLOOKUP(AN53,'【記載例】シフト記号表（勤務時間帯）'!$C$6:$L$47,10,FALSE))</f>
        <v>8</v>
      </c>
      <c r="AO54" s="128">
        <f>IF(AO53="","",VLOOKUP(AO53,'【記載例】シフト記号表（勤務時間帯）'!$C$6:$L$47,10,FALSE))</f>
        <v>8</v>
      </c>
      <c r="AP54" s="128">
        <f>IF(AP53="","",VLOOKUP(AP53,'【記載例】シフト記号表（勤務時間帯）'!$C$6:$L$47,10,FALSE))</f>
        <v>8</v>
      </c>
      <c r="AQ54" s="129" t="str">
        <f>IF(AQ53="","",VLOOKUP(AQ53,'【記載例】シフト記号表（勤務時間帯）'!$C$6:$L$47,10,FALSE))</f>
        <v/>
      </c>
      <c r="AR54" s="127" t="str">
        <f>IF(AR53="","",VLOOKUP(AR53,'【記載例】シフト記号表（勤務時間帯）'!$C$6:$L$47,10,FALSE))</f>
        <v/>
      </c>
      <c r="AS54" s="128" t="str">
        <f>IF(AS53="","",VLOOKUP(AS53,'【記載例】シフト記号表（勤務時間帯）'!$C$6:$L$47,10,FALSE))</f>
        <v/>
      </c>
      <c r="AT54" s="128">
        <f>IF(AT53="","",VLOOKUP(AT53,'【記載例】シフト記号表（勤務時間帯）'!$C$6:$L$47,10,FALSE))</f>
        <v>8</v>
      </c>
      <c r="AU54" s="128">
        <f>IF(AU53="","",VLOOKUP(AU53,'【記載例】シフト記号表（勤務時間帯）'!$C$6:$L$47,10,FALSE))</f>
        <v>8</v>
      </c>
      <c r="AV54" s="128">
        <f>IF(AV53="","",VLOOKUP(AV53,'【記載例】シフト記号表（勤務時間帯）'!$C$6:$L$47,10,FALSE))</f>
        <v>8</v>
      </c>
      <c r="AW54" s="128">
        <f>IF(AW53="","",VLOOKUP(AW53,'【記載例】シフト記号表（勤務時間帯）'!$C$6:$L$47,10,FALSE))</f>
        <v>8</v>
      </c>
      <c r="AX54" s="129" t="str">
        <f>IF(AX53="","",VLOOKUP(AX53,'【記載例】シフト記号表（勤務時間帯）'!$C$6:$L$47,10,FALSE))</f>
        <v/>
      </c>
      <c r="AY54" s="127" t="str">
        <f>IF(AY53="","",VLOOKUP(AY53,'【記載例】シフト記号表（勤務時間帯）'!$C$6:$L$47,10,FALSE))</f>
        <v/>
      </c>
      <c r="AZ54" s="128" t="str">
        <f>IF(AZ53="","",VLOOKUP(AZ53,'【記載例】シフト記号表（勤務時間帯）'!$C$6:$L$47,10,FALSE))</f>
        <v/>
      </c>
      <c r="BA54" s="128" t="str">
        <f>IF(BA53="","",VLOOKUP(BA53,'【記載例】シフト記号表（勤務時間帯）'!$C$6:$L$47,10,FALSE))</f>
        <v/>
      </c>
      <c r="BB54" s="756">
        <f>IF($BE$3="４週",SUM(W54:AX54),IF($BE$3="暦月",SUM(W54:BA54),""))</f>
        <v>128</v>
      </c>
      <c r="BC54" s="757"/>
      <c r="BD54" s="758">
        <f>IF($BE$3="４週",BB54/4,IF($BE$3="暦月",(BB54/($BE$8/7)),""))</f>
        <v>32</v>
      </c>
      <c r="BE54" s="757"/>
      <c r="BF54" s="753"/>
      <c r="BG54" s="754"/>
      <c r="BH54" s="754"/>
      <c r="BI54" s="754"/>
      <c r="BJ54" s="755"/>
    </row>
    <row r="55" spans="2:62" ht="20.25" customHeight="1" x14ac:dyDescent="0.15">
      <c r="B55" s="759">
        <f>B53+1</f>
        <v>21</v>
      </c>
      <c r="C55" s="761" t="s">
        <v>665</v>
      </c>
      <c r="D55" s="762"/>
      <c r="E55" s="122"/>
      <c r="F55" s="123"/>
      <c r="G55" s="122"/>
      <c r="H55" s="123"/>
      <c r="I55" s="765" t="s">
        <v>224</v>
      </c>
      <c r="J55" s="766"/>
      <c r="K55" s="769" t="s">
        <v>666</v>
      </c>
      <c r="L55" s="770"/>
      <c r="M55" s="770"/>
      <c r="N55" s="762"/>
      <c r="O55" s="773" t="s">
        <v>667</v>
      </c>
      <c r="P55" s="774"/>
      <c r="Q55" s="774"/>
      <c r="R55" s="774"/>
      <c r="S55" s="775"/>
      <c r="T55" s="142" t="s">
        <v>617</v>
      </c>
      <c r="U55" s="143"/>
      <c r="V55" s="144"/>
      <c r="W55" s="135" t="s">
        <v>359</v>
      </c>
      <c r="X55" s="136" t="s">
        <v>359</v>
      </c>
      <c r="Y55" s="136"/>
      <c r="Z55" s="136"/>
      <c r="AA55" s="136" t="s">
        <v>668</v>
      </c>
      <c r="AB55" s="136" t="s">
        <v>668</v>
      </c>
      <c r="AC55" s="137" t="s">
        <v>668</v>
      </c>
      <c r="AD55" s="135" t="s">
        <v>359</v>
      </c>
      <c r="AE55" s="136" t="s">
        <v>359</v>
      </c>
      <c r="AF55" s="136"/>
      <c r="AG55" s="136"/>
      <c r="AH55" s="136" t="s">
        <v>359</v>
      </c>
      <c r="AI55" s="136" t="s">
        <v>668</v>
      </c>
      <c r="AJ55" s="137" t="s">
        <v>359</v>
      </c>
      <c r="AK55" s="135" t="s">
        <v>359</v>
      </c>
      <c r="AL55" s="136" t="s">
        <v>668</v>
      </c>
      <c r="AM55" s="136"/>
      <c r="AN55" s="136"/>
      <c r="AO55" s="136" t="s">
        <v>359</v>
      </c>
      <c r="AP55" s="136" t="s">
        <v>359</v>
      </c>
      <c r="AQ55" s="137" t="s">
        <v>668</v>
      </c>
      <c r="AR55" s="135" t="s">
        <v>668</v>
      </c>
      <c r="AS55" s="136" t="s">
        <v>668</v>
      </c>
      <c r="AT55" s="136"/>
      <c r="AU55" s="136"/>
      <c r="AV55" s="136" t="s">
        <v>668</v>
      </c>
      <c r="AW55" s="136" t="s">
        <v>668</v>
      </c>
      <c r="AX55" s="137" t="s">
        <v>359</v>
      </c>
      <c r="AY55" s="135"/>
      <c r="AZ55" s="136"/>
      <c r="BA55" s="138"/>
      <c r="BB55" s="776"/>
      <c r="BC55" s="777"/>
      <c r="BD55" s="748"/>
      <c r="BE55" s="749"/>
      <c r="BF55" s="750"/>
      <c r="BG55" s="751"/>
      <c r="BH55" s="751"/>
      <c r="BI55" s="751"/>
      <c r="BJ55" s="752"/>
    </row>
    <row r="56" spans="2:62" ht="20.25" customHeight="1" x14ac:dyDescent="0.15">
      <c r="B56" s="760"/>
      <c r="C56" s="778"/>
      <c r="D56" s="779"/>
      <c r="E56" s="122"/>
      <c r="F56" s="123" t="str">
        <f>C55</f>
        <v>看護職員</v>
      </c>
      <c r="G56" s="122"/>
      <c r="H56" s="123" t="str">
        <f>I55</f>
        <v>A</v>
      </c>
      <c r="I56" s="780"/>
      <c r="J56" s="781"/>
      <c r="K56" s="782"/>
      <c r="L56" s="783"/>
      <c r="M56" s="783"/>
      <c r="N56" s="779"/>
      <c r="O56" s="773"/>
      <c r="P56" s="774"/>
      <c r="Q56" s="774"/>
      <c r="R56" s="774"/>
      <c r="S56" s="775"/>
      <c r="T56" s="139" t="s">
        <v>352</v>
      </c>
      <c r="U56" s="140"/>
      <c r="V56" s="141"/>
      <c r="W56" s="127">
        <f>IF(W55="","",VLOOKUP(W55,'【記載例】シフト記号表（勤務時間帯）'!$C$6:$L$47,10,FALSE))</f>
        <v>8</v>
      </c>
      <c r="X56" s="128">
        <f>IF(X55="","",VLOOKUP(X55,'【記載例】シフト記号表（勤務時間帯）'!$C$6:$L$47,10,FALSE))</f>
        <v>8</v>
      </c>
      <c r="Y56" s="128" t="str">
        <f>IF(Y55="","",VLOOKUP(Y55,'【記載例】シフト記号表（勤務時間帯）'!$C$6:$L$47,10,FALSE))</f>
        <v/>
      </c>
      <c r="Z56" s="128" t="str">
        <f>IF(Z55="","",VLOOKUP(Z55,'【記載例】シフト記号表（勤務時間帯）'!$C$6:$L$47,10,FALSE))</f>
        <v/>
      </c>
      <c r="AA56" s="128">
        <f>IF(AA55="","",VLOOKUP(AA55,'【記載例】シフト記号表（勤務時間帯）'!$C$6:$L$47,10,FALSE))</f>
        <v>8</v>
      </c>
      <c r="AB56" s="128">
        <f>IF(AB55="","",VLOOKUP(AB55,'【記載例】シフト記号表（勤務時間帯）'!$C$6:$L$47,10,FALSE))</f>
        <v>8</v>
      </c>
      <c r="AC56" s="129">
        <f>IF(AC55="","",VLOOKUP(AC55,'【記載例】シフト記号表（勤務時間帯）'!$C$6:$L$47,10,FALSE))</f>
        <v>8</v>
      </c>
      <c r="AD56" s="127">
        <f>IF(AD55="","",VLOOKUP(AD55,'【記載例】シフト記号表（勤務時間帯）'!$C$6:$L$47,10,FALSE))</f>
        <v>8</v>
      </c>
      <c r="AE56" s="128">
        <f>IF(AE55="","",VLOOKUP(AE55,'【記載例】シフト記号表（勤務時間帯）'!$C$6:$L$47,10,FALSE))</f>
        <v>8</v>
      </c>
      <c r="AF56" s="128" t="str">
        <f>IF(AF55="","",VLOOKUP(AF55,'【記載例】シフト記号表（勤務時間帯）'!$C$6:$L$47,10,FALSE))</f>
        <v/>
      </c>
      <c r="AG56" s="128" t="str">
        <f>IF(AG55="","",VLOOKUP(AG55,'【記載例】シフト記号表（勤務時間帯）'!$C$6:$L$47,10,FALSE))</f>
        <v/>
      </c>
      <c r="AH56" s="128">
        <f>IF(AH55="","",VLOOKUP(AH55,'【記載例】シフト記号表（勤務時間帯）'!$C$6:$L$47,10,FALSE))</f>
        <v>8</v>
      </c>
      <c r="AI56" s="128">
        <f>IF(AI55="","",VLOOKUP(AI55,'【記載例】シフト記号表（勤務時間帯）'!$C$6:$L$47,10,FALSE))</f>
        <v>8</v>
      </c>
      <c r="AJ56" s="129">
        <f>IF(AJ55="","",VLOOKUP(AJ55,'【記載例】シフト記号表（勤務時間帯）'!$C$6:$L$47,10,FALSE))</f>
        <v>8</v>
      </c>
      <c r="AK56" s="127">
        <f>IF(AK55="","",VLOOKUP(AK55,'【記載例】シフト記号表（勤務時間帯）'!$C$6:$L$47,10,FALSE))</f>
        <v>8</v>
      </c>
      <c r="AL56" s="128">
        <f>IF(AL55="","",VLOOKUP(AL55,'【記載例】シフト記号表（勤務時間帯）'!$C$6:$L$47,10,FALSE))</f>
        <v>8</v>
      </c>
      <c r="AM56" s="128" t="str">
        <f>IF(AM55="","",VLOOKUP(AM55,'【記載例】シフト記号表（勤務時間帯）'!$C$6:$L$47,10,FALSE))</f>
        <v/>
      </c>
      <c r="AN56" s="128" t="str">
        <f>IF(AN55="","",VLOOKUP(AN55,'【記載例】シフト記号表（勤務時間帯）'!$C$6:$L$47,10,FALSE))</f>
        <v/>
      </c>
      <c r="AO56" s="128">
        <f>IF(AO55="","",VLOOKUP(AO55,'【記載例】シフト記号表（勤務時間帯）'!$C$6:$L$47,10,FALSE))</f>
        <v>8</v>
      </c>
      <c r="AP56" s="128">
        <f>IF(AP55="","",VLOOKUP(AP55,'【記載例】シフト記号表（勤務時間帯）'!$C$6:$L$47,10,FALSE))</f>
        <v>8</v>
      </c>
      <c r="AQ56" s="129">
        <f>IF(AQ55="","",VLOOKUP(AQ55,'【記載例】シフト記号表（勤務時間帯）'!$C$6:$L$47,10,FALSE))</f>
        <v>8</v>
      </c>
      <c r="AR56" s="127">
        <f>IF(AR55="","",VLOOKUP(AR55,'【記載例】シフト記号表（勤務時間帯）'!$C$6:$L$47,10,FALSE))</f>
        <v>8</v>
      </c>
      <c r="AS56" s="128">
        <f>IF(AS55="","",VLOOKUP(AS55,'【記載例】シフト記号表（勤務時間帯）'!$C$6:$L$47,10,FALSE))</f>
        <v>8</v>
      </c>
      <c r="AT56" s="128" t="str">
        <f>IF(AT55="","",VLOOKUP(AT55,'【記載例】シフト記号表（勤務時間帯）'!$C$6:$L$47,10,FALSE))</f>
        <v/>
      </c>
      <c r="AU56" s="128" t="str">
        <f>IF(AU55="","",VLOOKUP(AU55,'【記載例】シフト記号表（勤務時間帯）'!$C$6:$L$47,10,FALSE))</f>
        <v/>
      </c>
      <c r="AV56" s="128">
        <f>IF(AV55="","",VLOOKUP(AV55,'【記載例】シフト記号表（勤務時間帯）'!$C$6:$L$47,10,FALSE))</f>
        <v>8</v>
      </c>
      <c r="AW56" s="128">
        <f>IF(AW55="","",VLOOKUP(AW55,'【記載例】シフト記号表（勤務時間帯）'!$C$6:$L$47,10,FALSE))</f>
        <v>8</v>
      </c>
      <c r="AX56" s="129">
        <f>IF(AX55="","",VLOOKUP(AX55,'【記載例】シフト記号表（勤務時間帯）'!$C$6:$L$47,10,FALSE))</f>
        <v>8</v>
      </c>
      <c r="AY56" s="127" t="str">
        <f>IF(AY55="","",VLOOKUP(AY55,'【記載例】シフト記号表（勤務時間帯）'!$C$6:$L$47,10,FALSE))</f>
        <v/>
      </c>
      <c r="AZ56" s="128" t="str">
        <f>IF(AZ55="","",VLOOKUP(AZ55,'【記載例】シフト記号表（勤務時間帯）'!$C$6:$L$47,10,FALSE))</f>
        <v/>
      </c>
      <c r="BA56" s="128" t="str">
        <f>IF(BA55="","",VLOOKUP(BA55,'【記載例】シフト記号表（勤務時間帯）'!$C$6:$L$47,10,FALSE))</f>
        <v/>
      </c>
      <c r="BB56" s="756">
        <f>IF($BE$3="４週",SUM(W56:AX56),IF($BE$3="暦月",SUM(W56:BA56),""))</f>
        <v>160</v>
      </c>
      <c r="BC56" s="757"/>
      <c r="BD56" s="758">
        <f>IF($BE$3="４週",BB56/4,IF($BE$3="暦月",(BB56/($BE$8/7)),""))</f>
        <v>40</v>
      </c>
      <c r="BE56" s="757"/>
      <c r="BF56" s="753"/>
      <c r="BG56" s="754"/>
      <c r="BH56" s="754"/>
      <c r="BI56" s="754"/>
      <c r="BJ56" s="755"/>
    </row>
    <row r="57" spans="2:62" ht="20.25" customHeight="1" x14ac:dyDescent="0.15">
      <c r="B57" s="759">
        <f>B55+1</f>
        <v>22</v>
      </c>
      <c r="C57" s="761" t="s">
        <v>665</v>
      </c>
      <c r="D57" s="762"/>
      <c r="E57" s="122"/>
      <c r="F57" s="123"/>
      <c r="G57" s="122"/>
      <c r="H57" s="123"/>
      <c r="I57" s="765" t="s">
        <v>224</v>
      </c>
      <c r="J57" s="766"/>
      <c r="K57" s="769" t="s">
        <v>669</v>
      </c>
      <c r="L57" s="770"/>
      <c r="M57" s="770"/>
      <c r="N57" s="762"/>
      <c r="O57" s="773" t="s">
        <v>670</v>
      </c>
      <c r="P57" s="774"/>
      <c r="Q57" s="774"/>
      <c r="R57" s="774"/>
      <c r="S57" s="775"/>
      <c r="T57" s="142" t="s">
        <v>617</v>
      </c>
      <c r="U57" s="143"/>
      <c r="V57" s="144"/>
      <c r="W57" s="135" t="s">
        <v>635</v>
      </c>
      <c r="X57" s="136" t="s">
        <v>635</v>
      </c>
      <c r="Y57" s="136"/>
      <c r="Z57" s="136"/>
      <c r="AA57" s="136" t="s">
        <v>635</v>
      </c>
      <c r="AB57" s="136" t="s">
        <v>635</v>
      </c>
      <c r="AC57" s="137" t="s">
        <v>635</v>
      </c>
      <c r="AD57" s="135" t="s">
        <v>360</v>
      </c>
      <c r="AE57" s="136" t="s">
        <v>635</v>
      </c>
      <c r="AF57" s="136"/>
      <c r="AG57" s="136"/>
      <c r="AH57" s="136" t="s">
        <v>635</v>
      </c>
      <c r="AI57" s="136" t="s">
        <v>635</v>
      </c>
      <c r="AJ57" s="137" t="s">
        <v>671</v>
      </c>
      <c r="AK57" s="135" t="s">
        <v>635</v>
      </c>
      <c r="AL57" s="136" t="s">
        <v>635</v>
      </c>
      <c r="AM57" s="136"/>
      <c r="AN57" s="136"/>
      <c r="AO57" s="136" t="s">
        <v>360</v>
      </c>
      <c r="AP57" s="136" t="s">
        <v>635</v>
      </c>
      <c r="AQ57" s="137" t="s">
        <v>635</v>
      </c>
      <c r="AR57" s="135" t="s">
        <v>635</v>
      </c>
      <c r="AS57" s="136" t="s">
        <v>635</v>
      </c>
      <c r="AT57" s="136"/>
      <c r="AU57" s="136"/>
      <c r="AV57" s="136" t="s">
        <v>635</v>
      </c>
      <c r="AW57" s="136" t="s">
        <v>635</v>
      </c>
      <c r="AX57" s="137" t="s">
        <v>635</v>
      </c>
      <c r="AY57" s="135"/>
      <c r="AZ57" s="136"/>
      <c r="BA57" s="138"/>
      <c r="BB57" s="776"/>
      <c r="BC57" s="777"/>
      <c r="BD57" s="748"/>
      <c r="BE57" s="749"/>
      <c r="BF57" s="750"/>
      <c r="BG57" s="751"/>
      <c r="BH57" s="751"/>
      <c r="BI57" s="751"/>
      <c r="BJ57" s="752"/>
    </row>
    <row r="58" spans="2:62" ht="20.25" customHeight="1" x14ac:dyDescent="0.15">
      <c r="B58" s="760"/>
      <c r="C58" s="778"/>
      <c r="D58" s="779"/>
      <c r="E58" s="122"/>
      <c r="F58" s="123" t="str">
        <f>C57</f>
        <v>看護職員</v>
      </c>
      <c r="G58" s="122"/>
      <c r="H58" s="123" t="str">
        <f>I57</f>
        <v>A</v>
      </c>
      <c r="I58" s="780"/>
      <c r="J58" s="781"/>
      <c r="K58" s="782"/>
      <c r="L58" s="783"/>
      <c r="M58" s="783"/>
      <c r="N58" s="779"/>
      <c r="O58" s="773"/>
      <c r="P58" s="774"/>
      <c r="Q58" s="774"/>
      <c r="R58" s="774"/>
      <c r="S58" s="775"/>
      <c r="T58" s="139" t="s">
        <v>352</v>
      </c>
      <c r="U58" s="140"/>
      <c r="V58" s="141"/>
      <c r="W58" s="127">
        <f>IF(W57="","",VLOOKUP(W57,'【記載例】シフト記号表（勤務時間帯）'!$C$6:$L$47,10,FALSE))</f>
        <v>8</v>
      </c>
      <c r="X58" s="128">
        <f>IF(X57="","",VLOOKUP(X57,'【記載例】シフト記号表（勤務時間帯）'!$C$6:$L$47,10,FALSE))</f>
        <v>8</v>
      </c>
      <c r="Y58" s="128" t="str">
        <f>IF(Y57="","",VLOOKUP(Y57,'【記載例】シフト記号表（勤務時間帯）'!$C$6:$L$47,10,FALSE))</f>
        <v/>
      </c>
      <c r="Z58" s="128" t="str">
        <f>IF(Z57="","",VLOOKUP(Z57,'【記載例】シフト記号表（勤務時間帯）'!$C$6:$L$47,10,FALSE))</f>
        <v/>
      </c>
      <c r="AA58" s="128">
        <f>IF(AA57="","",VLOOKUP(AA57,'【記載例】シフト記号表（勤務時間帯）'!$C$6:$L$47,10,FALSE))</f>
        <v>8</v>
      </c>
      <c r="AB58" s="128">
        <f>IF(AB57="","",VLOOKUP(AB57,'【記載例】シフト記号表（勤務時間帯）'!$C$6:$L$47,10,FALSE))</f>
        <v>8</v>
      </c>
      <c r="AC58" s="129">
        <f>IF(AC57="","",VLOOKUP(AC57,'【記載例】シフト記号表（勤務時間帯）'!$C$6:$L$47,10,FALSE))</f>
        <v>8</v>
      </c>
      <c r="AD58" s="127">
        <f>IF(AD57="","",VLOOKUP(AD57,'【記載例】シフト記号表（勤務時間帯）'!$C$6:$L$47,10,FALSE))</f>
        <v>8</v>
      </c>
      <c r="AE58" s="128">
        <f>IF(AE57="","",VLOOKUP(AE57,'【記載例】シフト記号表（勤務時間帯）'!$C$6:$L$47,10,FALSE))</f>
        <v>8</v>
      </c>
      <c r="AF58" s="128" t="str">
        <f>IF(AF57="","",VLOOKUP(AF57,'【記載例】シフト記号表（勤務時間帯）'!$C$6:$L$47,10,FALSE))</f>
        <v/>
      </c>
      <c r="AG58" s="128" t="str">
        <f>IF(AG57="","",VLOOKUP(AG57,'【記載例】シフト記号表（勤務時間帯）'!$C$6:$L$47,10,FALSE))</f>
        <v/>
      </c>
      <c r="AH58" s="128">
        <f>IF(AH57="","",VLOOKUP(AH57,'【記載例】シフト記号表（勤務時間帯）'!$C$6:$L$47,10,FALSE))</f>
        <v>8</v>
      </c>
      <c r="AI58" s="128">
        <f>IF(AI57="","",VLOOKUP(AI57,'【記載例】シフト記号表（勤務時間帯）'!$C$6:$L$47,10,FALSE))</f>
        <v>8</v>
      </c>
      <c r="AJ58" s="129">
        <f>IF(AJ57="","",VLOOKUP(AJ57,'【記載例】シフト記号表（勤務時間帯）'!$C$6:$L$47,10,FALSE))</f>
        <v>8</v>
      </c>
      <c r="AK58" s="127">
        <f>IF(AK57="","",VLOOKUP(AK57,'【記載例】シフト記号表（勤務時間帯）'!$C$6:$L$47,10,FALSE))</f>
        <v>8</v>
      </c>
      <c r="AL58" s="128">
        <f>IF(AL57="","",VLOOKUP(AL57,'【記載例】シフト記号表（勤務時間帯）'!$C$6:$L$47,10,FALSE))</f>
        <v>8</v>
      </c>
      <c r="AM58" s="128" t="str">
        <f>IF(AM57="","",VLOOKUP(AM57,'【記載例】シフト記号表（勤務時間帯）'!$C$6:$L$47,10,FALSE))</f>
        <v/>
      </c>
      <c r="AN58" s="128" t="str">
        <f>IF(AN57="","",VLOOKUP(AN57,'【記載例】シフト記号表（勤務時間帯）'!$C$6:$L$47,10,FALSE))</f>
        <v/>
      </c>
      <c r="AO58" s="128">
        <f>IF(AO57="","",VLOOKUP(AO57,'【記載例】シフト記号表（勤務時間帯）'!$C$6:$L$47,10,FALSE))</f>
        <v>8</v>
      </c>
      <c r="AP58" s="128">
        <f>IF(AP57="","",VLOOKUP(AP57,'【記載例】シフト記号表（勤務時間帯）'!$C$6:$L$47,10,FALSE))</f>
        <v>8</v>
      </c>
      <c r="AQ58" s="129">
        <f>IF(AQ57="","",VLOOKUP(AQ57,'【記載例】シフト記号表（勤務時間帯）'!$C$6:$L$47,10,FALSE))</f>
        <v>8</v>
      </c>
      <c r="AR58" s="127">
        <f>IF(AR57="","",VLOOKUP(AR57,'【記載例】シフト記号表（勤務時間帯）'!$C$6:$L$47,10,FALSE))</f>
        <v>8</v>
      </c>
      <c r="AS58" s="128">
        <f>IF(AS57="","",VLOOKUP(AS57,'【記載例】シフト記号表（勤務時間帯）'!$C$6:$L$47,10,FALSE))</f>
        <v>8</v>
      </c>
      <c r="AT58" s="128" t="str">
        <f>IF(AT57="","",VLOOKUP(AT57,'【記載例】シフト記号表（勤務時間帯）'!$C$6:$L$47,10,FALSE))</f>
        <v/>
      </c>
      <c r="AU58" s="128" t="str">
        <f>IF(AU57="","",VLOOKUP(AU57,'【記載例】シフト記号表（勤務時間帯）'!$C$6:$L$47,10,FALSE))</f>
        <v/>
      </c>
      <c r="AV58" s="128">
        <f>IF(AV57="","",VLOOKUP(AV57,'【記載例】シフト記号表（勤務時間帯）'!$C$6:$L$47,10,FALSE))</f>
        <v>8</v>
      </c>
      <c r="AW58" s="128">
        <f>IF(AW57="","",VLOOKUP(AW57,'【記載例】シフト記号表（勤務時間帯）'!$C$6:$L$47,10,FALSE))</f>
        <v>8</v>
      </c>
      <c r="AX58" s="129">
        <f>IF(AX57="","",VLOOKUP(AX57,'【記載例】シフト記号表（勤務時間帯）'!$C$6:$L$47,10,FALSE))</f>
        <v>8</v>
      </c>
      <c r="AY58" s="127" t="str">
        <f>IF(AY57="","",VLOOKUP(AY57,'【記載例】シフト記号表（勤務時間帯）'!$C$6:$L$47,10,FALSE))</f>
        <v/>
      </c>
      <c r="AZ58" s="128" t="str">
        <f>IF(AZ57="","",VLOOKUP(AZ57,'【記載例】シフト記号表（勤務時間帯）'!$C$6:$L$47,10,FALSE))</f>
        <v/>
      </c>
      <c r="BA58" s="128" t="str">
        <f>IF(BA57="","",VLOOKUP(BA57,'【記載例】シフト記号表（勤務時間帯）'!$C$6:$L$47,10,FALSE))</f>
        <v/>
      </c>
      <c r="BB58" s="756">
        <f>IF($BE$3="４週",SUM(W58:AX58),IF($BE$3="暦月",SUM(W58:BA58),""))</f>
        <v>160</v>
      </c>
      <c r="BC58" s="757"/>
      <c r="BD58" s="758">
        <f>IF($BE$3="４週",BB58/4,IF($BE$3="暦月",(BB58/($BE$8/7)),""))</f>
        <v>40</v>
      </c>
      <c r="BE58" s="757"/>
      <c r="BF58" s="753"/>
      <c r="BG58" s="754"/>
      <c r="BH58" s="754"/>
      <c r="BI58" s="754"/>
      <c r="BJ58" s="755"/>
    </row>
    <row r="59" spans="2:62" ht="20.25" customHeight="1" x14ac:dyDescent="0.15">
      <c r="B59" s="759">
        <f>B57+1</f>
        <v>23</v>
      </c>
      <c r="C59" s="761" t="s">
        <v>665</v>
      </c>
      <c r="D59" s="762"/>
      <c r="E59" s="122"/>
      <c r="F59" s="123"/>
      <c r="G59" s="122"/>
      <c r="H59" s="123"/>
      <c r="I59" s="765" t="s">
        <v>224</v>
      </c>
      <c r="J59" s="766"/>
      <c r="K59" s="769" t="s">
        <v>627</v>
      </c>
      <c r="L59" s="770"/>
      <c r="M59" s="770"/>
      <c r="N59" s="762"/>
      <c r="O59" s="773" t="s">
        <v>672</v>
      </c>
      <c r="P59" s="774"/>
      <c r="Q59" s="774"/>
      <c r="R59" s="774"/>
      <c r="S59" s="775"/>
      <c r="T59" s="142" t="s">
        <v>617</v>
      </c>
      <c r="U59" s="143"/>
      <c r="V59" s="144"/>
      <c r="W59" s="135" t="s">
        <v>631</v>
      </c>
      <c r="X59" s="136" t="s">
        <v>631</v>
      </c>
      <c r="Y59" s="136"/>
      <c r="Z59" s="136"/>
      <c r="AA59" s="136" t="s">
        <v>631</v>
      </c>
      <c r="AB59" s="136" t="s">
        <v>631</v>
      </c>
      <c r="AC59" s="137" t="s">
        <v>631</v>
      </c>
      <c r="AD59" s="135" t="s">
        <v>361</v>
      </c>
      <c r="AE59" s="136" t="s">
        <v>662</v>
      </c>
      <c r="AF59" s="136"/>
      <c r="AG59" s="136"/>
      <c r="AH59" s="136" t="s">
        <v>631</v>
      </c>
      <c r="AI59" s="136" t="s">
        <v>631</v>
      </c>
      <c r="AJ59" s="137" t="s">
        <v>361</v>
      </c>
      <c r="AK59" s="135" t="s">
        <v>361</v>
      </c>
      <c r="AL59" s="136" t="s">
        <v>631</v>
      </c>
      <c r="AM59" s="136"/>
      <c r="AN59" s="136"/>
      <c r="AO59" s="136" t="s">
        <v>631</v>
      </c>
      <c r="AP59" s="136" t="s">
        <v>631</v>
      </c>
      <c r="AQ59" s="137" t="s">
        <v>631</v>
      </c>
      <c r="AR59" s="135" t="s">
        <v>631</v>
      </c>
      <c r="AS59" s="136" t="s">
        <v>361</v>
      </c>
      <c r="AT59" s="136"/>
      <c r="AU59" s="136"/>
      <c r="AV59" s="136" t="s">
        <v>662</v>
      </c>
      <c r="AW59" s="136" t="s">
        <v>631</v>
      </c>
      <c r="AX59" s="137" t="s">
        <v>631</v>
      </c>
      <c r="AY59" s="135"/>
      <c r="AZ59" s="136"/>
      <c r="BA59" s="138"/>
      <c r="BB59" s="776"/>
      <c r="BC59" s="777"/>
      <c r="BD59" s="748"/>
      <c r="BE59" s="749"/>
      <c r="BF59" s="750"/>
      <c r="BG59" s="751"/>
      <c r="BH59" s="751"/>
      <c r="BI59" s="751"/>
      <c r="BJ59" s="752"/>
    </row>
    <row r="60" spans="2:62" ht="20.25" customHeight="1" x14ac:dyDescent="0.15">
      <c r="B60" s="760"/>
      <c r="C60" s="778"/>
      <c r="D60" s="779"/>
      <c r="E60" s="122"/>
      <c r="F60" s="123" t="str">
        <f>C59</f>
        <v>看護職員</v>
      </c>
      <c r="G60" s="122"/>
      <c r="H60" s="123" t="str">
        <f>I59</f>
        <v>A</v>
      </c>
      <c r="I60" s="780"/>
      <c r="J60" s="781"/>
      <c r="K60" s="782"/>
      <c r="L60" s="783"/>
      <c r="M60" s="783"/>
      <c r="N60" s="779"/>
      <c r="O60" s="773"/>
      <c r="P60" s="774"/>
      <c r="Q60" s="774"/>
      <c r="R60" s="774"/>
      <c r="S60" s="775"/>
      <c r="T60" s="139" t="s">
        <v>352</v>
      </c>
      <c r="U60" s="140"/>
      <c r="V60" s="141"/>
      <c r="W60" s="127">
        <f>IF(W59="","",VLOOKUP(W59,'【記載例】シフト記号表（勤務時間帯）'!$C$6:$L$47,10,FALSE))</f>
        <v>8</v>
      </c>
      <c r="X60" s="128">
        <f>IF(X59="","",VLOOKUP(X59,'【記載例】シフト記号表（勤務時間帯）'!$C$6:$L$47,10,FALSE))</f>
        <v>8</v>
      </c>
      <c r="Y60" s="128" t="str">
        <f>IF(Y59="","",VLOOKUP(Y59,'【記載例】シフト記号表（勤務時間帯）'!$C$6:$L$47,10,FALSE))</f>
        <v/>
      </c>
      <c r="Z60" s="128" t="str">
        <f>IF(Z59="","",VLOOKUP(Z59,'【記載例】シフト記号表（勤務時間帯）'!$C$6:$L$47,10,FALSE))</f>
        <v/>
      </c>
      <c r="AA60" s="128">
        <f>IF(AA59="","",VLOOKUP(AA59,'【記載例】シフト記号表（勤務時間帯）'!$C$6:$L$47,10,FALSE))</f>
        <v>8</v>
      </c>
      <c r="AB60" s="128">
        <f>IF(AB59="","",VLOOKUP(AB59,'【記載例】シフト記号表（勤務時間帯）'!$C$6:$L$47,10,FALSE))</f>
        <v>8</v>
      </c>
      <c r="AC60" s="129">
        <f>IF(AC59="","",VLOOKUP(AC59,'【記載例】シフト記号表（勤務時間帯）'!$C$6:$L$47,10,FALSE))</f>
        <v>8</v>
      </c>
      <c r="AD60" s="127">
        <f>IF(AD59="","",VLOOKUP(AD59,'【記載例】シフト記号表（勤務時間帯）'!$C$6:$L$47,10,FALSE))</f>
        <v>8</v>
      </c>
      <c r="AE60" s="128">
        <f>IF(AE59="","",VLOOKUP(AE59,'【記載例】シフト記号表（勤務時間帯）'!$C$6:$L$47,10,FALSE))</f>
        <v>8</v>
      </c>
      <c r="AF60" s="128" t="str">
        <f>IF(AF59="","",VLOOKUP(AF59,'【記載例】シフト記号表（勤務時間帯）'!$C$6:$L$47,10,FALSE))</f>
        <v/>
      </c>
      <c r="AG60" s="128" t="str">
        <f>IF(AG59="","",VLOOKUP(AG59,'【記載例】シフト記号表（勤務時間帯）'!$C$6:$L$47,10,FALSE))</f>
        <v/>
      </c>
      <c r="AH60" s="128">
        <f>IF(AH59="","",VLOOKUP(AH59,'【記載例】シフト記号表（勤務時間帯）'!$C$6:$L$47,10,FALSE))</f>
        <v>8</v>
      </c>
      <c r="AI60" s="128">
        <f>IF(AI59="","",VLOOKUP(AI59,'【記載例】シフト記号表（勤務時間帯）'!$C$6:$L$47,10,FALSE))</f>
        <v>8</v>
      </c>
      <c r="AJ60" s="129">
        <f>IF(AJ59="","",VLOOKUP(AJ59,'【記載例】シフト記号表（勤務時間帯）'!$C$6:$L$47,10,FALSE))</f>
        <v>8</v>
      </c>
      <c r="AK60" s="127">
        <f>IF(AK59="","",VLOOKUP(AK59,'【記載例】シフト記号表（勤務時間帯）'!$C$6:$L$47,10,FALSE))</f>
        <v>8</v>
      </c>
      <c r="AL60" s="128">
        <f>IF(AL59="","",VLOOKUP(AL59,'【記載例】シフト記号表（勤務時間帯）'!$C$6:$L$47,10,FALSE))</f>
        <v>8</v>
      </c>
      <c r="AM60" s="128" t="str">
        <f>IF(AM59="","",VLOOKUP(AM59,'【記載例】シフト記号表（勤務時間帯）'!$C$6:$L$47,10,FALSE))</f>
        <v/>
      </c>
      <c r="AN60" s="128" t="str">
        <f>IF(AN59="","",VLOOKUP(AN59,'【記載例】シフト記号表（勤務時間帯）'!$C$6:$L$47,10,FALSE))</f>
        <v/>
      </c>
      <c r="AO60" s="128">
        <f>IF(AO59="","",VLOOKUP(AO59,'【記載例】シフト記号表（勤務時間帯）'!$C$6:$L$47,10,FALSE))</f>
        <v>8</v>
      </c>
      <c r="AP60" s="128">
        <f>IF(AP59="","",VLOOKUP(AP59,'【記載例】シフト記号表（勤務時間帯）'!$C$6:$L$47,10,FALSE))</f>
        <v>8</v>
      </c>
      <c r="AQ60" s="129">
        <f>IF(AQ59="","",VLOOKUP(AQ59,'【記載例】シフト記号表（勤務時間帯）'!$C$6:$L$47,10,FALSE))</f>
        <v>8</v>
      </c>
      <c r="AR60" s="127">
        <f>IF(AR59="","",VLOOKUP(AR59,'【記載例】シフト記号表（勤務時間帯）'!$C$6:$L$47,10,FALSE))</f>
        <v>8</v>
      </c>
      <c r="AS60" s="128">
        <f>IF(AS59="","",VLOOKUP(AS59,'【記載例】シフト記号表（勤務時間帯）'!$C$6:$L$47,10,FALSE))</f>
        <v>8</v>
      </c>
      <c r="AT60" s="128" t="str">
        <f>IF(AT59="","",VLOOKUP(AT59,'【記載例】シフト記号表（勤務時間帯）'!$C$6:$L$47,10,FALSE))</f>
        <v/>
      </c>
      <c r="AU60" s="128" t="str">
        <f>IF(AU59="","",VLOOKUP(AU59,'【記載例】シフト記号表（勤務時間帯）'!$C$6:$L$47,10,FALSE))</f>
        <v/>
      </c>
      <c r="AV60" s="128">
        <f>IF(AV59="","",VLOOKUP(AV59,'【記載例】シフト記号表（勤務時間帯）'!$C$6:$L$47,10,FALSE))</f>
        <v>8</v>
      </c>
      <c r="AW60" s="128">
        <f>IF(AW59="","",VLOOKUP(AW59,'【記載例】シフト記号表（勤務時間帯）'!$C$6:$L$47,10,FALSE))</f>
        <v>8</v>
      </c>
      <c r="AX60" s="129">
        <f>IF(AX59="","",VLOOKUP(AX59,'【記載例】シフト記号表（勤務時間帯）'!$C$6:$L$47,10,FALSE))</f>
        <v>8</v>
      </c>
      <c r="AY60" s="127" t="str">
        <f>IF(AY59="","",VLOOKUP(AY59,'【記載例】シフト記号表（勤務時間帯）'!$C$6:$L$47,10,FALSE))</f>
        <v/>
      </c>
      <c r="AZ60" s="128" t="str">
        <f>IF(AZ59="","",VLOOKUP(AZ59,'【記載例】シフト記号表（勤務時間帯）'!$C$6:$L$47,10,FALSE))</f>
        <v/>
      </c>
      <c r="BA60" s="128" t="str">
        <f>IF(BA59="","",VLOOKUP(BA59,'【記載例】シフト記号表（勤務時間帯）'!$C$6:$L$47,10,FALSE))</f>
        <v/>
      </c>
      <c r="BB60" s="756">
        <f>IF($BE$3="４週",SUM(W60:AX60),IF($BE$3="暦月",SUM(W60:BA60),""))</f>
        <v>160</v>
      </c>
      <c r="BC60" s="757"/>
      <c r="BD60" s="758">
        <f>IF($BE$3="４週",BB60/4,IF($BE$3="暦月",(BB60/($BE$8/7)),""))</f>
        <v>40</v>
      </c>
      <c r="BE60" s="757"/>
      <c r="BF60" s="753"/>
      <c r="BG60" s="754"/>
      <c r="BH60" s="754"/>
      <c r="BI60" s="754"/>
      <c r="BJ60" s="755"/>
    </row>
    <row r="61" spans="2:62" ht="20.25" customHeight="1" x14ac:dyDescent="0.15">
      <c r="B61" s="759">
        <f>B59+1</f>
        <v>24</v>
      </c>
      <c r="C61" s="761" t="s">
        <v>665</v>
      </c>
      <c r="D61" s="762"/>
      <c r="E61" s="122"/>
      <c r="F61" s="123"/>
      <c r="G61" s="122"/>
      <c r="H61" s="123"/>
      <c r="I61" s="765" t="s">
        <v>224</v>
      </c>
      <c r="J61" s="766"/>
      <c r="K61" s="769" t="s">
        <v>627</v>
      </c>
      <c r="L61" s="770"/>
      <c r="M61" s="770"/>
      <c r="N61" s="762"/>
      <c r="O61" s="773" t="s">
        <v>673</v>
      </c>
      <c r="P61" s="774"/>
      <c r="Q61" s="774"/>
      <c r="R61" s="774"/>
      <c r="S61" s="775"/>
      <c r="T61" s="142" t="s">
        <v>617</v>
      </c>
      <c r="U61" s="143"/>
      <c r="V61" s="144"/>
      <c r="W61" s="135" t="s">
        <v>625</v>
      </c>
      <c r="X61" s="136" t="s">
        <v>625</v>
      </c>
      <c r="Y61" s="136" t="s">
        <v>625</v>
      </c>
      <c r="Z61" s="136" t="s">
        <v>625</v>
      </c>
      <c r="AA61" s="136"/>
      <c r="AB61" s="136"/>
      <c r="AC61" s="137" t="s">
        <v>625</v>
      </c>
      <c r="AD61" s="135" t="s">
        <v>625</v>
      </c>
      <c r="AE61" s="136" t="s">
        <v>625</v>
      </c>
      <c r="AF61" s="136" t="s">
        <v>668</v>
      </c>
      <c r="AG61" s="136" t="s">
        <v>625</v>
      </c>
      <c r="AH61" s="136"/>
      <c r="AI61" s="136"/>
      <c r="AJ61" s="137" t="s">
        <v>625</v>
      </c>
      <c r="AK61" s="135" t="s">
        <v>625</v>
      </c>
      <c r="AL61" s="136" t="s">
        <v>625</v>
      </c>
      <c r="AM61" s="136" t="s">
        <v>625</v>
      </c>
      <c r="AN61" s="136" t="s">
        <v>625</v>
      </c>
      <c r="AO61" s="136"/>
      <c r="AP61" s="136"/>
      <c r="AQ61" s="137" t="s">
        <v>668</v>
      </c>
      <c r="AR61" s="135" t="s">
        <v>668</v>
      </c>
      <c r="AS61" s="136" t="s">
        <v>625</v>
      </c>
      <c r="AT61" s="136" t="s">
        <v>625</v>
      </c>
      <c r="AU61" s="136" t="s">
        <v>674</v>
      </c>
      <c r="AV61" s="136"/>
      <c r="AW61" s="136"/>
      <c r="AX61" s="137" t="s">
        <v>625</v>
      </c>
      <c r="AY61" s="135"/>
      <c r="AZ61" s="136"/>
      <c r="BA61" s="138"/>
      <c r="BB61" s="776"/>
      <c r="BC61" s="777"/>
      <c r="BD61" s="748"/>
      <c r="BE61" s="749"/>
      <c r="BF61" s="750"/>
      <c r="BG61" s="751"/>
      <c r="BH61" s="751"/>
      <c r="BI61" s="751"/>
      <c r="BJ61" s="752"/>
    </row>
    <row r="62" spans="2:62" ht="20.25" customHeight="1" x14ac:dyDescent="0.15">
      <c r="B62" s="760"/>
      <c r="C62" s="778"/>
      <c r="D62" s="779"/>
      <c r="E62" s="122"/>
      <c r="F62" s="123" t="str">
        <f>C61</f>
        <v>看護職員</v>
      </c>
      <c r="G62" s="122"/>
      <c r="H62" s="123" t="str">
        <f>I61</f>
        <v>A</v>
      </c>
      <c r="I62" s="780"/>
      <c r="J62" s="781"/>
      <c r="K62" s="782"/>
      <c r="L62" s="783"/>
      <c r="M62" s="783"/>
      <c r="N62" s="779"/>
      <c r="O62" s="773"/>
      <c r="P62" s="774"/>
      <c r="Q62" s="774"/>
      <c r="R62" s="774"/>
      <c r="S62" s="775"/>
      <c r="T62" s="139" t="s">
        <v>352</v>
      </c>
      <c r="U62" s="140"/>
      <c r="V62" s="141"/>
      <c r="W62" s="127">
        <f>IF(W61="","",VLOOKUP(W61,'【記載例】シフト記号表（勤務時間帯）'!$C$6:$L$47,10,FALSE))</f>
        <v>8</v>
      </c>
      <c r="X62" s="128">
        <f>IF(X61="","",VLOOKUP(X61,'【記載例】シフト記号表（勤務時間帯）'!$C$6:$L$47,10,FALSE))</f>
        <v>8</v>
      </c>
      <c r="Y62" s="128">
        <f>IF(Y61="","",VLOOKUP(Y61,'【記載例】シフト記号表（勤務時間帯）'!$C$6:$L$47,10,FALSE))</f>
        <v>8</v>
      </c>
      <c r="Z62" s="128">
        <f>IF(Z61="","",VLOOKUP(Z61,'【記載例】シフト記号表（勤務時間帯）'!$C$6:$L$47,10,FALSE))</f>
        <v>8</v>
      </c>
      <c r="AA62" s="128" t="str">
        <f>IF(AA61="","",VLOOKUP(AA61,'【記載例】シフト記号表（勤務時間帯）'!$C$6:$L$47,10,FALSE))</f>
        <v/>
      </c>
      <c r="AB62" s="128" t="str">
        <f>IF(AB61="","",VLOOKUP(AB61,'【記載例】シフト記号表（勤務時間帯）'!$C$6:$L$47,10,FALSE))</f>
        <v/>
      </c>
      <c r="AC62" s="129">
        <f>IF(AC61="","",VLOOKUP(AC61,'【記載例】シフト記号表（勤務時間帯）'!$C$6:$L$47,10,FALSE))</f>
        <v>8</v>
      </c>
      <c r="AD62" s="127">
        <f>IF(AD61="","",VLOOKUP(AD61,'【記載例】シフト記号表（勤務時間帯）'!$C$6:$L$47,10,FALSE))</f>
        <v>8</v>
      </c>
      <c r="AE62" s="128">
        <f>IF(AE61="","",VLOOKUP(AE61,'【記載例】シフト記号表（勤務時間帯）'!$C$6:$L$47,10,FALSE))</f>
        <v>8</v>
      </c>
      <c r="AF62" s="128">
        <f>IF(AF61="","",VLOOKUP(AF61,'【記載例】シフト記号表（勤務時間帯）'!$C$6:$L$47,10,FALSE))</f>
        <v>8</v>
      </c>
      <c r="AG62" s="128">
        <f>IF(AG61="","",VLOOKUP(AG61,'【記載例】シフト記号表（勤務時間帯）'!$C$6:$L$47,10,FALSE))</f>
        <v>8</v>
      </c>
      <c r="AH62" s="128" t="str">
        <f>IF(AH61="","",VLOOKUP(AH61,'【記載例】シフト記号表（勤務時間帯）'!$C$6:$L$47,10,FALSE))</f>
        <v/>
      </c>
      <c r="AI62" s="128" t="str">
        <f>IF(AI61="","",VLOOKUP(AI61,'【記載例】シフト記号表（勤務時間帯）'!$C$6:$L$47,10,FALSE))</f>
        <v/>
      </c>
      <c r="AJ62" s="129">
        <f>IF(AJ61="","",VLOOKUP(AJ61,'【記載例】シフト記号表（勤務時間帯）'!$C$6:$L$47,10,FALSE))</f>
        <v>8</v>
      </c>
      <c r="AK62" s="127">
        <f>IF(AK61="","",VLOOKUP(AK61,'【記載例】シフト記号表（勤務時間帯）'!$C$6:$L$47,10,FALSE))</f>
        <v>8</v>
      </c>
      <c r="AL62" s="128">
        <f>IF(AL61="","",VLOOKUP(AL61,'【記載例】シフト記号表（勤務時間帯）'!$C$6:$L$47,10,FALSE))</f>
        <v>8</v>
      </c>
      <c r="AM62" s="128">
        <f>IF(AM61="","",VLOOKUP(AM61,'【記載例】シフト記号表（勤務時間帯）'!$C$6:$L$47,10,FALSE))</f>
        <v>8</v>
      </c>
      <c r="AN62" s="128">
        <f>IF(AN61="","",VLOOKUP(AN61,'【記載例】シフト記号表（勤務時間帯）'!$C$6:$L$47,10,FALSE))</f>
        <v>8</v>
      </c>
      <c r="AO62" s="128" t="str">
        <f>IF(AO61="","",VLOOKUP(AO61,'【記載例】シフト記号表（勤務時間帯）'!$C$6:$L$47,10,FALSE))</f>
        <v/>
      </c>
      <c r="AP62" s="128" t="str">
        <f>IF(AP61="","",VLOOKUP(AP61,'【記載例】シフト記号表（勤務時間帯）'!$C$6:$L$47,10,FALSE))</f>
        <v/>
      </c>
      <c r="AQ62" s="129">
        <f>IF(AQ61="","",VLOOKUP(AQ61,'【記載例】シフト記号表（勤務時間帯）'!$C$6:$L$47,10,FALSE))</f>
        <v>8</v>
      </c>
      <c r="AR62" s="127">
        <f>IF(AR61="","",VLOOKUP(AR61,'【記載例】シフト記号表（勤務時間帯）'!$C$6:$L$47,10,FALSE))</f>
        <v>8</v>
      </c>
      <c r="AS62" s="128">
        <f>IF(AS61="","",VLOOKUP(AS61,'【記載例】シフト記号表（勤務時間帯）'!$C$6:$L$47,10,FALSE))</f>
        <v>8</v>
      </c>
      <c r="AT62" s="128">
        <f>IF(AT61="","",VLOOKUP(AT61,'【記載例】シフト記号表（勤務時間帯）'!$C$6:$L$47,10,FALSE))</f>
        <v>8</v>
      </c>
      <c r="AU62" s="128">
        <f>IF(AU61="","",VLOOKUP(AU61,'【記載例】シフト記号表（勤務時間帯）'!$C$6:$L$47,10,FALSE))</f>
        <v>8</v>
      </c>
      <c r="AV62" s="128" t="str">
        <f>IF(AV61="","",VLOOKUP(AV61,'【記載例】シフト記号表（勤務時間帯）'!$C$6:$L$47,10,FALSE))</f>
        <v/>
      </c>
      <c r="AW62" s="128" t="str">
        <f>IF(AW61="","",VLOOKUP(AW61,'【記載例】シフト記号表（勤務時間帯）'!$C$6:$L$47,10,FALSE))</f>
        <v/>
      </c>
      <c r="AX62" s="129">
        <f>IF(AX61="","",VLOOKUP(AX61,'【記載例】シフト記号表（勤務時間帯）'!$C$6:$L$47,10,FALSE))</f>
        <v>8</v>
      </c>
      <c r="AY62" s="127" t="str">
        <f>IF(AY61="","",VLOOKUP(AY61,'【記載例】シフト記号表（勤務時間帯）'!$C$6:$L$47,10,FALSE))</f>
        <v/>
      </c>
      <c r="AZ62" s="128" t="str">
        <f>IF(AZ61="","",VLOOKUP(AZ61,'【記載例】シフト記号表（勤務時間帯）'!$C$6:$L$47,10,FALSE))</f>
        <v/>
      </c>
      <c r="BA62" s="128" t="str">
        <f>IF(BA61="","",VLOOKUP(BA61,'【記載例】シフト記号表（勤務時間帯）'!$C$6:$L$47,10,FALSE))</f>
        <v/>
      </c>
      <c r="BB62" s="756">
        <f>IF($BE$3="４週",SUM(W62:AX62),IF($BE$3="暦月",SUM(W62:BA62),""))</f>
        <v>160</v>
      </c>
      <c r="BC62" s="757"/>
      <c r="BD62" s="758">
        <f>IF($BE$3="４週",BB62/4,IF($BE$3="暦月",(BB62/($BE$8/7)),""))</f>
        <v>40</v>
      </c>
      <c r="BE62" s="757"/>
      <c r="BF62" s="753"/>
      <c r="BG62" s="754"/>
      <c r="BH62" s="754"/>
      <c r="BI62" s="754"/>
      <c r="BJ62" s="755"/>
    </row>
    <row r="63" spans="2:62" ht="20.25" customHeight="1" x14ac:dyDescent="0.15">
      <c r="B63" s="759">
        <f>B61+1</f>
        <v>25</v>
      </c>
      <c r="C63" s="761" t="s">
        <v>665</v>
      </c>
      <c r="D63" s="762"/>
      <c r="E63" s="122"/>
      <c r="F63" s="123"/>
      <c r="G63" s="122"/>
      <c r="H63" s="123"/>
      <c r="I63" s="765" t="s">
        <v>224</v>
      </c>
      <c r="J63" s="766"/>
      <c r="K63" s="769" t="s">
        <v>627</v>
      </c>
      <c r="L63" s="770"/>
      <c r="M63" s="770"/>
      <c r="N63" s="762"/>
      <c r="O63" s="773" t="s">
        <v>675</v>
      </c>
      <c r="P63" s="774"/>
      <c r="Q63" s="774"/>
      <c r="R63" s="774"/>
      <c r="S63" s="775"/>
      <c r="T63" s="142" t="s">
        <v>617</v>
      </c>
      <c r="U63" s="143"/>
      <c r="V63" s="144"/>
      <c r="W63" s="135" t="s">
        <v>635</v>
      </c>
      <c r="X63" s="136" t="s">
        <v>635</v>
      </c>
      <c r="Y63" s="136" t="s">
        <v>664</v>
      </c>
      <c r="Z63" s="136" t="s">
        <v>664</v>
      </c>
      <c r="AA63" s="136"/>
      <c r="AB63" s="136"/>
      <c r="AC63" s="137" t="s">
        <v>635</v>
      </c>
      <c r="AD63" s="135" t="s">
        <v>635</v>
      </c>
      <c r="AE63" s="136" t="s">
        <v>635</v>
      </c>
      <c r="AF63" s="136" t="s">
        <v>664</v>
      </c>
      <c r="AG63" s="136" t="s">
        <v>635</v>
      </c>
      <c r="AH63" s="136"/>
      <c r="AI63" s="136"/>
      <c r="AJ63" s="137" t="s">
        <v>635</v>
      </c>
      <c r="AK63" s="135" t="s">
        <v>635</v>
      </c>
      <c r="AL63" s="136" t="s">
        <v>635</v>
      </c>
      <c r="AM63" s="136" t="s">
        <v>635</v>
      </c>
      <c r="AN63" s="136" t="s">
        <v>635</v>
      </c>
      <c r="AO63" s="136"/>
      <c r="AP63" s="136"/>
      <c r="AQ63" s="137" t="s">
        <v>635</v>
      </c>
      <c r="AR63" s="135" t="s">
        <v>635</v>
      </c>
      <c r="AS63" s="136" t="s">
        <v>676</v>
      </c>
      <c r="AT63" s="136" t="s">
        <v>635</v>
      </c>
      <c r="AU63" s="136" t="s">
        <v>635</v>
      </c>
      <c r="AV63" s="136"/>
      <c r="AW63" s="136"/>
      <c r="AX63" s="137" t="s">
        <v>676</v>
      </c>
      <c r="AY63" s="135"/>
      <c r="AZ63" s="136"/>
      <c r="BA63" s="138"/>
      <c r="BB63" s="776"/>
      <c r="BC63" s="777"/>
      <c r="BD63" s="748"/>
      <c r="BE63" s="749"/>
      <c r="BF63" s="750"/>
      <c r="BG63" s="751"/>
      <c r="BH63" s="751"/>
      <c r="BI63" s="751"/>
      <c r="BJ63" s="752"/>
    </row>
    <row r="64" spans="2:62" ht="20.25" customHeight="1" x14ac:dyDescent="0.15">
      <c r="B64" s="760"/>
      <c r="C64" s="778"/>
      <c r="D64" s="779"/>
      <c r="E64" s="122"/>
      <c r="F64" s="123" t="str">
        <f>C63</f>
        <v>看護職員</v>
      </c>
      <c r="G64" s="122"/>
      <c r="H64" s="123" t="str">
        <f>I63</f>
        <v>A</v>
      </c>
      <c r="I64" s="780"/>
      <c r="J64" s="781"/>
      <c r="K64" s="782"/>
      <c r="L64" s="783"/>
      <c r="M64" s="783"/>
      <c r="N64" s="779"/>
      <c r="O64" s="773"/>
      <c r="P64" s="774"/>
      <c r="Q64" s="774"/>
      <c r="R64" s="774"/>
      <c r="S64" s="775"/>
      <c r="T64" s="139" t="s">
        <v>352</v>
      </c>
      <c r="U64" s="140"/>
      <c r="V64" s="141"/>
      <c r="W64" s="127">
        <f>IF(W63="","",VLOOKUP(W63,'【記載例】シフト記号表（勤務時間帯）'!$C$6:$L$47,10,FALSE))</f>
        <v>8</v>
      </c>
      <c r="X64" s="128">
        <f>IF(X63="","",VLOOKUP(X63,'【記載例】シフト記号表（勤務時間帯）'!$C$6:$L$47,10,FALSE))</f>
        <v>8</v>
      </c>
      <c r="Y64" s="128">
        <f>IF(Y63="","",VLOOKUP(Y63,'【記載例】シフト記号表（勤務時間帯）'!$C$6:$L$47,10,FALSE))</f>
        <v>8</v>
      </c>
      <c r="Z64" s="128">
        <f>IF(Z63="","",VLOOKUP(Z63,'【記載例】シフト記号表（勤務時間帯）'!$C$6:$L$47,10,FALSE))</f>
        <v>8</v>
      </c>
      <c r="AA64" s="128" t="str">
        <f>IF(AA63="","",VLOOKUP(AA63,'【記載例】シフト記号表（勤務時間帯）'!$C$6:$L$47,10,FALSE))</f>
        <v/>
      </c>
      <c r="AB64" s="128" t="str">
        <f>IF(AB63="","",VLOOKUP(AB63,'【記載例】シフト記号表（勤務時間帯）'!$C$6:$L$47,10,FALSE))</f>
        <v/>
      </c>
      <c r="AC64" s="129">
        <f>IF(AC63="","",VLOOKUP(AC63,'【記載例】シフト記号表（勤務時間帯）'!$C$6:$L$47,10,FALSE))</f>
        <v>8</v>
      </c>
      <c r="AD64" s="127">
        <f>IF(AD63="","",VLOOKUP(AD63,'【記載例】シフト記号表（勤務時間帯）'!$C$6:$L$47,10,FALSE))</f>
        <v>8</v>
      </c>
      <c r="AE64" s="128">
        <f>IF(AE63="","",VLOOKUP(AE63,'【記載例】シフト記号表（勤務時間帯）'!$C$6:$L$47,10,FALSE))</f>
        <v>8</v>
      </c>
      <c r="AF64" s="128">
        <f>IF(AF63="","",VLOOKUP(AF63,'【記載例】シフト記号表（勤務時間帯）'!$C$6:$L$47,10,FALSE))</f>
        <v>8</v>
      </c>
      <c r="AG64" s="128">
        <f>IF(AG63="","",VLOOKUP(AG63,'【記載例】シフト記号表（勤務時間帯）'!$C$6:$L$47,10,FALSE))</f>
        <v>8</v>
      </c>
      <c r="AH64" s="128" t="str">
        <f>IF(AH63="","",VLOOKUP(AH63,'【記載例】シフト記号表（勤務時間帯）'!$C$6:$L$47,10,FALSE))</f>
        <v/>
      </c>
      <c r="AI64" s="128" t="str">
        <f>IF(AI63="","",VLOOKUP(AI63,'【記載例】シフト記号表（勤務時間帯）'!$C$6:$L$47,10,FALSE))</f>
        <v/>
      </c>
      <c r="AJ64" s="129">
        <f>IF(AJ63="","",VLOOKUP(AJ63,'【記載例】シフト記号表（勤務時間帯）'!$C$6:$L$47,10,FALSE))</f>
        <v>8</v>
      </c>
      <c r="AK64" s="127">
        <f>IF(AK63="","",VLOOKUP(AK63,'【記載例】シフト記号表（勤務時間帯）'!$C$6:$L$47,10,FALSE))</f>
        <v>8</v>
      </c>
      <c r="AL64" s="128">
        <f>IF(AL63="","",VLOOKUP(AL63,'【記載例】シフト記号表（勤務時間帯）'!$C$6:$L$47,10,FALSE))</f>
        <v>8</v>
      </c>
      <c r="AM64" s="128">
        <f>IF(AM63="","",VLOOKUP(AM63,'【記載例】シフト記号表（勤務時間帯）'!$C$6:$L$47,10,FALSE))</f>
        <v>8</v>
      </c>
      <c r="AN64" s="128">
        <f>IF(AN63="","",VLOOKUP(AN63,'【記載例】シフト記号表（勤務時間帯）'!$C$6:$L$47,10,FALSE))</f>
        <v>8</v>
      </c>
      <c r="AO64" s="128" t="str">
        <f>IF(AO63="","",VLOOKUP(AO63,'【記載例】シフト記号表（勤務時間帯）'!$C$6:$L$47,10,FALSE))</f>
        <v/>
      </c>
      <c r="AP64" s="128" t="str">
        <f>IF(AP63="","",VLOOKUP(AP63,'【記載例】シフト記号表（勤務時間帯）'!$C$6:$L$47,10,FALSE))</f>
        <v/>
      </c>
      <c r="AQ64" s="129">
        <f>IF(AQ63="","",VLOOKUP(AQ63,'【記載例】シフト記号表（勤務時間帯）'!$C$6:$L$47,10,FALSE))</f>
        <v>8</v>
      </c>
      <c r="AR64" s="127">
        <f>IF(AR63="","",VLOOKUP(AR63,'【記載例】シフト記号表（勤務時間帯）'!$C$6:$L$47,10,FALSE))</f>
        <v>8</v>
      </c>
      <c r="AS64" s="128">
        <f>IF(AS63="","",VLOOKUP(AS63,'【記載例】シフト記号表（勤務時間帯）'!$C$6:$L$47,10,FALSE))</f>
        <v>8</v>
      </c>
      <c r="AT64" s="128">
        <f>IF(AT63="","",VLOOKUP(AT63,'【記載例】シフト記号表（勤務時間帯）'!$C$6:$L$47,10,FALSE))</f>
        <v>8</v>
      </c>
      <c r="AU64" s="128">
        <f>IF(AU63="","",VLOOKUP(AU63,'【記載例】シフト記号表（勤務時間帯）'!$C$6:$L$47,10,FALSE))</f>
        <v>8</v>
      </c>
      <c r="AV64" s="128" t="str">
        <f>IF(AV63="","",VLOOKUP(AV63,'【記載例】シフト記号表（勤務時間帯）'!$C$6:$L$47,10,FALSE))</f>
        <v/>
      </c>
      <c r="AW64" s="128" t="str">
        <f>IF(AW63="","",VLOOKUP(AW63,'【記載例】シフト記号表（勤務時間帯）'!$C$6:$L$47,10,FALSE))</f>
        <v/>
      </c>
      <c r="AX64" s="129">
        <f>IF(AX63="","",VLOOKUP(AX63,'【記載例】シフト記号表（勤務時間帯）'!$C$6:$L$47,10,FALSE))</f>
        <v>8</v>
      </c>
      <c r="AY64" s="127" t="str">
        <f>IF(AY63="","",VLOOKUP(AY63,'【記載例】シフト記号表（勤務時間帯）'!$C$6:$L$47,10,FALSE))</f>
        <v/>
      </c>
      <c r="AZ64" s="128" t="str">
        <f>IF(AZ63="","",VLOOKUP(AZ63,'【記載例】シフト記号表（勤務時間帯）'!$C$6:$L$47,10,FALSE))</f>
        <v/>
      </c>
      <c r="BA64" s="128" t="str">
        <f>IF(BA63="","",VLOOKUP(BA63,'【記載例】シフト記号表（勤務時間帯）'!$C$6:$L$47,10,FALSE))</f>
        <v/>
      </c>
      <c r="BB64" s="756">
        <f>IF($BE$3="４週",SUM(W64:AX64),IF($BE$3="暦月",SUM(W64:BA64),""))</f>
        <v>160</v>
      </c>
      <c r="BC64" s="757"/>
      <c r="BD64" s="758">
        <f>IF($BE$3="４週",BB64/4,IF($BE$3="暦月",(BB64/($BE$8/7)),""))</f>
        <v>40</v>
      </c>
      <c r="BE64" s="757"/>
      <c r="BF64" s="753"/>
      <c r="BG64" s="754"/>
      <c r="BH64" s="754"/>
      <c r="BI64" s="754"/>
      <c r="BJ64" s="755"/>
    </row>
    <row r="65" spans="2:62" ht="20.25" customHeight="1" x14ac:dyDescent="0.15">
      <c r="B65" s="759">
        <f>B63+1</f>
        <v>26</v>
      </c>
      <c r="C65" s="761" t="s">
        <v>665</v>
      </c>
      <c r="D65" s="762"/>
      <c r="E65" s="122"/>
      <c r="F65" s="123"/>
      <c r="G65" s="122"/>
      <c r="H65" s="123"/>
      <c r="I65" s="765" t="s">
        <v>224</v>
      </c>
      <c r="J65" s="766"/>
      <c r="K65" s="769" t="s">
        <v>627</v>
      </c>
      <c r="L65" s="770"/>
      <c r="M65" s="770"/>
      <c r="N65" s="762"/>
      <c r="O65" s="773" t="s">
        <v>677</v>
      </c>
      <c r="P65" s="774"/>
      <c r="Q65" s="774"/>
      <c r="R65" s="774"/>
      <c r="S65" s="775"/>
      <c r="T65" s="142" t="s">
        <v>617</v>
      </c>
      <c r="U65" s="143"/>
      <c r="V65" s="144"/>
      <c r="W65" s="135" t="s">
        <v>662</v>
      </c>
      <c r="X65" s="136" t="s">
        <v>631</v>
      </c>
      <c r="Y65" s="136" t="s">
        <v>631</v>
      </c>
      <c r="Z65" s="136" t="s">
        <v>678</v>
      </c>
      <c r="AA65" s="136"/>
      <c r="AB65" s="136"/>
      <c r="AC65" s="137" t="s">
        <v>631</v>
      </c>
      <c r="AD65" s="135" t="s">
        <v>631</v>
      </c>
      <c r="AE65" s="136" t="s">
        <v>662</v>
      </c>
      <c r="AF65" s="136" t="s">
        <v>631</v>
      </c>
      <c r="AG65" s="136" t="s">
        <v>631</v>
      </c>
      <c r="AH65" s="136"/>
      <c r="AI65" s="136"/>
      <c r="AJ65" s="137" t="s">
        <v>631</v>
      </c>
      <c r="AK65" s="135" t="s">
        <v>631</v>
      </c>
      <c r="AL65" s="136" t="s">
        <v>631</v>
      </c>
      <c r="AM65" s="136" t="s">
        <v>678</v>
      </c>
      <c r="AN65" s="136" t="s">
        <v>678</v>
      </c>
      <c r="AO65" s="136"/>
      <c r="AP65" s="136"/>
      <c r="AQ65" s="137" t="s">
        <v>678</v>
      </c>
      <c r="AR65" s="135" t="s">
        <v>631</v>
      </c>
      <c r="AS65" s="136" t="s">
        <v>662</v>
      </c>
      <c r="AT65" s="136" t="s">
        <v>662</v>
      </c>
      <c r="AU65" s="136" t="s">
        <v>678</v>
      </c>
      <c r="AV65" s="136"/>
      <c r="AW65" s="136"/>
      <c r="AX65" s="137" t="s">
        <v>678</v>
      </c>
      <c r="AY65" s="135"/>
      <c r="AZ65" s="136"/>
      <c r="BA65" s="138"/>
      <c r="BB65" s="776"/>
      <c r="BC65" s="777"/>
      <c r="BD65" s="748"/>
      <c r="BE65" s="749"/>
      <c r="BF65" s="750"/>
      <c r="BG65" s="751"/>
      <c r="BH65" s="751"/>
      <c r="BI65" s="751"/>
      <c r="BJ65" s="752"/>
    </row>
    <row r="66" spans="2:62" ht="20.25" customHeight="1" x14ac:dyDescent="0.15">
      <c r="B66" s="760"/>
      <c r="C66" s="778"/>
      <c r="D66" s="779"/>
      <c r="E66" s="122"/>
      <c r="F66" s="123" t="str">
        <f>C65</f>
        <v>看護職員</v>
      </c>
      <c r="G66" s="122"/>
      <c r="H66" s="123" t="str">
        <f>I65</f>
        <v>A</v>
      </c>
      <c r="I66" s="780"/>
      <c r="J66" s="781"/>
      <c r="K66" s="782"/>
      <c r="L66" s="783"/>
      <c r="M66" s="783"/>
      <c r="N66" s="779"/>
      <c r="O66" s="773"/>
      <c r="P66" s="774"/>
      <c r="Q66" s="774"/>
      <c r="R66" s="774"/>
      <c r="S66" s="775"/>
      <c r="T66" s="139" t="s">
        <v>352</v>
      </c>
      <c r="U66" s="140"/>
      <c r="V66" s="141"/>
      <c r="W66" s="127">
        <f>IF(W65="","",VLOOKUP(W65,'【記載例】シフト記号表（勤務時間帯）'!$C$6:$L$47,10,FALSE))</f>
        <v>8</v>
      </c>
      <c r="X66" s="128">
        <f>IF(X65="","",VLOOKUP(X65,'【記載例】シフト記号表（勤務時間帯）'!$C$6:$L$47,10,FALSE))</f>
        <v>8</v>
      </c>
      <c r="Y66" s="128">
        <f>IF(Y65="","",VLOOKUP(Y65,'【記載例】シフト記号表（勤務時間帯）'!$C$6:$L$47,10,FALSE))</f>
        <v>8</v>
      </c>
      <c r="Z66" s="128">
        <f>IF(Z65="","",VLOOKUP(Z65,'【記載例】シフト記号表（勤務時間帯）'!$C$6:$L$47,10,FALSE))</f>
        <v>8</v>
      </c>
      <c r="AA66" s="128" t="str">
        <f>IF(AA65="","",VLOOKUP(AA65,'【記載例】シフト記号表（勤務時間帯）'!$C$6:$L$47,10,FALSE))</f>
        <v/>
      </c>
      <c r="AB66" s="128" t="str">
        <f>IF(AB65="","",VLOOKUP(AB65,'【記載例】シフト記号表（勤務時間帯）'!$C$6:$L$47,10,FALSE))</f>
        <v/>
      </c>
      <c r="AC66" s="129">
        <f>IF(AC65="","",VLOOKUP(AC65,'【記載例】シフト記号表（勤務時間帯）'!$C$6:$L$47,10,FALSE))</f>
        <v>8</v>
      </c>
      <c r="AD66" s="127">
        <f>IF(AD65="","",VLOOKUP(AD65,'【記載例】シフト記号表（勤務時間帯）'!$C$6:$L$47,10,FALSE))</f>
        <v>8</v>
      </c>
      <c r="AE66" s="128">
        <f>IF(AE65="","",VLOOKUP(AE65,'【記載例】シフト記号表（勤務時間帯）'!$C$6:$L$47,10,FALSE))</f>
        <v>8</v>
      </c>
      <c r="AF66" s="128">
        <f>IF(AF65="","",VLOOKUP(AF65,'【記載例】シフト記号表（勤務時間帯）'!$C$6:$L$47,10,FALSE))</f>
        <v>8</v>
      </c>
      <c r="AG66" s="128">
        <f>IF(AG65="","",VLOOKUP(AG65,'【記載例】シフト記号表（勤務時間帯）'!$C$6:$L$47,10,FALSE))</f>
        <v>8</v>
      </c>
      <c r="AH66" s="128" t="str">
        <f>IF(AH65="","",VLOOKUP(AH65,'【記載例】シフト記号表（勤務時間帯）'!$C$6:$L$47,10,FALSE))</f>
        <v/>
      </c>
      <c r="AI66" s="128" t="str">
        <f>IF(AI65="","",VLOOKUP(AI65,'【記載例】シフト記号表（勤務時間帯）'!$C$6:$L$47,10,FALSE))</f>
        <v/>
      </c>
      <c r="AJ66" s="129">
        <f>IF(AJ65="","",VLOOKUP(AJ65,'【記載例】シフト記号表（勤務時間帯）'!$C$6:$L$47,10,FALSE))</f>
        <v>8</v>
      </c>
      <c r="AK66" s="127">
        <f>IF(AK65="","",VLOOKUP(AK65,'【記載例】シフト記号表（勤務時間帯）'!$C$6:$L$47,10,FALSE))</f>
        <v>8</v>
      </c>
      <c r="AL66" s="128">
        <f>IF(AL65="","",VLOOKUP(AL65,'【記載例】シフト記号表（勤務時間帯）'!$C$6:$L$47,10,FALSE))</f>
        <v>8</v>
      </c>
      <c r="AM66" s="128">
        <f>IF(AM65="","",VLOOKUP(AM65,'【記載例】シフト記号表（勤務時間帯）'!$C$6:$L$47,10,FALSE))</f>
        <v>8</v>
      </c>
      <c r="AN66" s="128">
        <f>IF(AN65="","",VLOOKUP(AN65,'【記載例】シフト記号表（勤務時間帯）'!$C$6:$L$47,10,FALSE))</f>
        <v>8</v>
      </c>
      <c r="AO66" s="128" t="str">
        <f>IF(AO65="","",VLOOKUP(AO65,'【記載例】シフト記号表（勤務時間帯）'!$C$6:$L$47,10,FALSE))</f>
        <v/>
      </c>
      <c r="AP66" s="128" t="str">
        <f>IF(AP65="","",VLOOKUP(AP65,'【記載例】シフト記号表（勤務時間帯）'!$C$6:$L$47,10,FALSE))</f>
        <v/>
      </c>
      <c r="AQ66" s="129">
        <f>IF(AQ65="","",VLOOKUP(AQ65,'【記載例】シフト記号表（勤務時間帯）'!$C$6:$L$47,10,FALSE))</f>
        <v>8</v>
      </c>
      <c r="AR66" s="127">
        <f>IF(AR65="","",VLOOKUP(AR65,'【記載例】シフト記号表（勤務時間帯）'!$C$6:$L$47,10,FALSE))</f>
        <v>8</v>
      </c>
      <c r="AS66" s="128">
        <f>IF(AS65="","",VLOOKUP(AS65,'【記載例】シフト記号表（勤務時間帯）'!$C$6:$L$47,10,FALSE))</f>
        <v>8</v>
      </c>
      <c r="AT66" s="128">
        <f>IF(AT65="","",VLOOKUP(AT65,'【記載例】シフト記号表（勤務時間帯）'!$C$6:$L$47,10,FALSE))</f>
        <v>8</v>
      </c>
      <c r="AU66" s="128">
        <f>IF(AU65="","",VLOOKUP(AU65,'【記載例】シフト記号表（勤務時間帯）'!$C$6:$L$47,10,FALSE))</f>
        <v>8</v>
      </c>
      <c r="AV66" s="128" t="str">
        <f>IF(AV65="","",VLOOKUP(AV65,'【記載例】シフト記号表（勤務時間帯）'!$C$6:$L$47,10,FALSE))</f>
        <v/>
      </c>
      <c r="AW66" s="128" t="str">
        <f>IF(AW65="","",VLOOKUP(AW65,'【記載例】シフト記号表（勤務時間帯）'!$C$6:$L$47,10,FALSE))</f>
        <v/>
      </c>
      <c r="AX66" s="129">
        <f>IF(AX65="","",VLOOKUP(AX65,'【記載例】シフト記号表（勤務時間帯）'!$C$6:$L$47,10,FALSE))</f>
        <v>8</v>
      </c>
      <c r="AY66" s="127" t="str">
        <f>IF(AY65="","",VLOOKUP(AY65,'【記載例】シフト記号表（勤務時間帯）'!$C$6:$L$47,10,FALSE))</f>
        <v/>
      </c>
      <c r="AZ66" s="128" t="str">
        <f>IF(AZ65="","",VLOOKUP(AZ65,'【記載例】シフト記号表（勤務時間帯）'!$C$6:$L$47,10,FALSE))</f>
        <v/>
      </c>
      <c r="BA66" s="128" t="str">
        <f>IF(BA65="","",VLOOKUP(BA65,'【記載例】シフト記号表（勤務時間帯）'!$C$6:$L$47,10,FALSE))</f>
        <v/>
      </c>
      <c r="BB66" s="756">
        <f>IF($BE$3="４週",SUM(W66:AX66),IF($BE$3="暦月",SUM(W66:BA66),""))</f>
        <v>160</v>
      </c>
      <c r="BC66" s="757"/>
      <c r="BD66" s="758">
        <f>IF($BE$3="４週",BB66/4,IF($BE$3="暦月",(BB66/($BE$8/7)),""))</f>
        <v>40</v>
      </c>
      <c r="BE66" s="757"/>
      <c r="BF66" s="753"/>
      <c r="BG66" s="754"/>
      <c r="BH66" s="754"/>
      <c r="BI66" s="754"/>
      <c r="BJ66" s="755"/>
    </row>
    <row r="67" spans="2:62" ht="20.25" customHeight="1" x14ac:dyDescent="0.15">
      <c r="B67" s="759">
        <f>B65+1</f>
        <v>27</v>
      </c>
      <c r="C67" s="761" t="s">
        <v>679</v>
      </c>
      <c r="D67" s="762"/>
      <c r="E67" s="122"/>
      <c r="F67" s="123"/>
      <c r="G67" s="122"/>
      <c r="H67" s="123"/>
      <c r="I67" s="765" t="s">
        <v>224</v>
      </c>
      <c r="J67" s="766"/>
      <c r="K67" s="769" t="s">
        <v>679</v>
      </c>
      <c r="L67" s="770"/>
      <c r="M67" s="770"/>
      <c r="N67" s="762"/>
      <c r="O67" s="773" t="s">
        <v>680</v>
      </c>
      <c r="P67" s="774"/>
      <c r="Q67" s="774"/>
      <c r="R67" s="774"/>
      <c r="S67" s="775"/>
      <c r="T67" s="142" t="s">
        <v>617</v>
      </c>
      <c r="U67" s="143"/>
      <c r="V67" s="144"/>
      <c r="W67" s="135" t="s">
        <v>619</v>
      </c>
      <c r="X67" s="136"/>
      <c r="Y67" s="136"/>
      <c r="Z67" s="136" t="s">
        <v>681</v>
      </c>
      <c r="AA67" s="136" t="s">
        <v>681</v>
      </c>
      <c r="AB67" s="136" t="s">
        <v>681</v>
      </c>
      <c r="AC67" s="137" t="s">
        <v>681</v>
      </c>
      <c r="AD67" s="135" t="s">
        <v>681</v>
      </c>
      <c r="AE67" s="136"/>
      <c r="AF67" s="136"/>
      <c r="AG67" s="136" t="s">
        <v>619</v>
      </c>
      <c r="AH67" s="136" t="s">
        <v>681</v>
      </c>
      <c r="AI67" s="136" t="s">
        <v>619</v>
      </c>
      <c r="AJ67" s="137" t="s">
        <v>619</v>
      </c>
      <c r="AK67" s="135" t="s">
        <v>619</v>
      </c>
      <c r="AL67" s="136"/>
      <c r="AM67" s="136"/>
      <c r="AN67" s="136" t="s">
        <v>619</v>
      </c>
      <c r="AO67" s="136" t="s">
        <v>681</v>
      </c>
      <c r="AP67" s="136" t="s">
        <v>681</v>
      </c>
      <c r="AQ67" s="137" t="s">
        <v>681</v>
      </c>
      <c r="AR67" s="135" t="s">
        <v>681</v>
      </c>
      <c r="AS67" s="136"/>
      <c r="AT67" s="136"/>
      <c r="AU67" s="136" t="s">
        <v>619</v>
      </c>
      <c r="AV67" s="136" t="s">
        <v>681</v>
      </c>
      <c r="AW67" s="136" t="s">
        <v>681</v>
      </c>
      <c r="AX67" s="137" t="s">
        <v>681</v>
      </c>
      <c r="AY67" s="135"/>
      <c r="AZ67" s="136"/>
      <c r="BA67" s="138"/>
      <c r="BB67" s="776"/>
      <c r="BC67" s="777"/>
      <c r="BD67" s="748"/>
      <c r="BE67" s="749"/>
      <c r="BF67" s="750"/>
      <c r="BG67" s="751"/>
      <c r="BH67" s="751"/>
      <c r="BI67" s="751"/>
      <c r="BJ67" s="752"/>
    </row>
    <row r="68" spans="2:62" ht="20.25" customHeight="1" x14ac:dyDescent="0.15">
      <c r="B68" s="760"/>
      <c r="C68" s="778"/>
      <c r="D68" s="779"/>
      <c r="E68" s="122"/>
      <c r="F68" s="123" t="str">
        <f>C67</f>
        <v>理学療法士</v>
      </c>
      <c r="G68" s="122"/>
      <c r="H68" s="123" t="str">
        <f>I67</f>
        <v>A</v>
      </c>
      <c r="I68" s="780"/>
      <c r="J68" s="781"/>
      <c r="K68" s="782"/>
      <c r="L68" s="783"/>
      <c r="M68" s="783"/>
      <c r="N68" s="779"/>
      <c r="O68" s="773"/>
      <c r="P68" s="774"/>
      <c r="Q68" s="774"/>
      <c r="R68" s="774"/>
      <c r="S68" s="775"/>
      <c r="T68" s="139" t="s">
        <v>352</v>
      </c>
      <c r="U68" s="140"/>
      <c r="V68" s="141"/>
      <c r="W68" s="127">
        <f>IF(W67="","",VLOOKUP(W67,'【記載例】シフト記号表（勤務時間帯）'!$C$6:$L$47,10,FALSE))</f>
        <v>8</v>
      </c>
      <c r="X68" s="128" t="str">
        <f>IF(X67="","",VLOOKUP(X67,'【記載例】シフト記号表（勤務時間帯）'!$C$6:$L$47,10,FALSE))</f>
        <v/>
      </c>
      <c r="Y68" s="128" t="str">
        <f>IF(Y67="","",VLOOKUP(Y67,'【記載例】シフト記号表（勤務時間帯）'!$C$6:$L$47,10,FALSE))</f>
        <v/>
      </c>
      <c r="Z68" s="128">
        <f>IF(Z67="","",VLOOKUP(Z67,'【記載例】シフト記号表（勤務時間帯）'!$C$6:$L$47,10,FALSE))</f>
        <v>8</v>
      </c>
      <c r="AA68" s="128">
        <f>IF(AA67="","",VLOOKUP(AA67,'【記載例】シフト記号表（勤務時間帯）'!$C$6:$L$47,10,FALSE))</f>
        <v>8</v>
      </c>
      <c r="AB68" s="128">
        <f>IF(AB67="","",VLOOKUP(AB67,'【記載例】シフト記号表（勤務時間帯）'!$C$6:$L$47,10,FALSE))</f>
        <v>8</v>
      </c>
      <c r="AC68" s="129">
        <f>IF(AC67="","",VLOOKUP(AC67,'【記載例】シフト記号表（勤務時間帯）'!$C$6:$L$47,10,FALSE))</f>
        <v>8</v>
      </c>
      <c r="AD68" s="127">
        <f>IF(AD67="","",VLOOKUP(AD67,'【記載例】シフト記号表（勤務時間帯）'!$C$6:$L$47,10,FALSE))</f>
        <v>8</v>
      </c>
      <c r="AE68" s="128" t="str">
        <f>IF(AE67="","",VLOOKUP(AE67,'【記載例】シフト記号表（勤務時間帯）'!$C$6:$L$47,10,FALSE))</f>
        <v/>
      </c>
      <c r="AF68" s="128" t="str">
        <f>IF(AF67="","",VLOOKUP(AF67,'【記載例】シフト記号表（勤務時間帯）'!$C$6:$L$47,10,FALSE))</f>
        <v/>
      </c>
      <c r="AG68" s="128">
        <f>IF(AG67="","",VLOOKUP(AG67,'【記載例】シフト記号表（勤務時間帯）'!$C$6:$L$47,10,FALSE))</f>
        <v>8</v>
      </c>
      <c r="AH68" s="128">
        <f>IF(AH67="","",VLOOKUP(AH67,'【記載例】シフト記号表（勤務時間帯）'!$C$6:$L$47,10,FALSE))</f>
        <v>8</v>
      </c>
      <c r="AI68" s="128">
        <f>IF(AI67="","",VLOOKUP(AI67,'【記載例】シフト記号表（勤務時間帯）'!$C$6:$L$47,10,FALSE))</f>
        <v>8</v>
      </c>
      <c r="AJ68" s="129">
        <f>IF(AJ67="","",VLOOKUP(AJ67,'【記載例】シフト記号表（勤務時間帯）'!$C$6:$L$47,10,FALSE))</f>
        <v>8</v>
      </c>
      <c r="AK68" s="127">
        <f>IF(AK67="","",VLOOKUP(AK67,'【記載例】シフト記号表（勤務時間帯）'!$C$6:$L$47,10,FALSE))</f>
        <v>8</v>
      </c>
      <c r="AL68" s="128" t="str">
        <f>IF(AL67="","",VLOOKUP(AL67,'【記載例】シフト記号表（勤務時間帯）'!$C$6:$L$47,10,FALSE))</f>
        <v/>
      </c>
      <c r="AM68" s="128" t="str">
        <f>IF(AM67="","",VLOOKUP(AM67,'【記載例】シフト記号表（勤務時間帯）'!$C$6:$L$47,10,FALSE))</f>
        <v/>
      </c>
      <c r="AN68" s="128">
        <f>IF(AN67="","",VLOOKUP(AN67,'【記載例】シフト記号表（勤務時間帯）'!$C$6:$L$47,10,FALSE))</f>
        <v>8</v>
      </c>
      <c r="AO68" s="128">
        <f>IF(AO67="","",VLOOKUP(AO67,'【記載例】シフト記号表（勤務時間帯）'!$C$6:$L$47,10,FALSE))</f>
        <v>8</v>
      </c>
      <c r="AP68" s="128">
        <f>IF(AP67="","",VLOOKUP(AP67,'【記載例】シフト記号表（勤務時間帯）'!$C$6:$L$47,10,FALSE))</f>
        <v>8</v>
      </c>
      <c r="AQ68" s="129">
        <f>IF(AQ67="","",VLOOKUP(AQ67,'【記載例】シフト記号表（勤務時間帯）'!$C$6:$L$47,10,FALSE))</f>
        <v>8</v>
      </c>
      <c r="AR68" s="127">
        <f>IF(AR67="","",VLOOKUP(AR67,'【記載例】シフト記号表（勤務時間帯）'!$C$6:$L$47,10,FALSE))</f>
        <v>8</v>
      </c>
      <c r="AS68" s="128" t="str">
        <f>IF(AS67="","",VLOOKUP(AS67,'【記載例】シフト記号表（勤務時間帯）'!$C$6:$L$47,10,FALSE))</f>
        <v/>
      </c>
      <c r="AT68" s="128" t="str">
        <f>IF(AT67="","",VLOOKUP(AT67,'【記載例】シフト記号表（勤務時間帯）'!$C$6:$L$47,10,FALSE))</f>
        <v/>
      </c>
      <c r="AU68" s="128">
        <f>IF(AU67="","",VLOOKUP(AU67,'【記載例】シフト記号表（勤務時間帯）'!$C$6:$L$47,10,FALSE))</f>
        <v>8</v>
      </c>
      <c r="AV68" s="128">
        <f>IF(AV67="","",VLOOKUP(AV67,'【記載例】シフト記号表（勤務時間帯）'!$C$6:$L$47,10,FALSE))</f>
        <v>8</v>
      </c>
      <c r="AW68" s="128">
        <f>IF(AW67="","",VLOOKUP(AW67,'【記載例】シフト記号表（勤務時間帯）'!$C$6:$L$47,10,FALSE))</f>
        <v>8</v>
      </c>
      <c r="AX68" s="129">
        <f>IF(AX67="","",VLOOKUP(AX67,'【記載例】シフト記号表（勤務時間帯）'!$C$6:$L$47,10,FALSE))</f>
        <v>8</v>
      </c>
      <c r="AY68" s="127" t="str">
        <f>IF(AY67="","",VLOOKUP(AY67,'【記載例】シフト記号表（勤務時間帯）'!$C$6:$L$47,10,FALSE))</f>
        <v/>
      </c>
      <c r="AZ68" s="128" t="str">
        <f>IF(AZ67="","",VLOOKUP(AZ67,'【記載例】シフト記号表（勤務時間帯）'!$C$6:$L$47,10,FALSE))</f>
        <v/>
      </c>
      <c r="BA68" s="128" t="str">
        <f>IF(BA67="","",VLOOKUP(BA67,'【記載例】シフト記号表（勤務時間帯）'!$C$6:$L$47,10,FALSE))</f>
        <v/>
      </c>
      <c r="BB68" s="756">
        <f>IF($BE$3="４週",SUM(W68:AX68),IF($BE$3="暦月",SUM(W68:BA68),""))</f>
        <v>160</v>
      </c>
      <c r="BC68" s="757"/>
      <c r="BD68" s="758">
        <f>IF($BE$3="４週",BB68/4,IF($BE$3="暦月",(BB68/($BE$8/7)),""))</f>
        <v>40</v>
      </c>
      <c r="BE68" s="757"/>
      <c r="BF68" s="753"/>
      <c r="BG68" s="754"/>
      <c r="BH68" s="754"/>
      <c r="BI68" s="754"/>
      <c r="BJ68" s="755"/>
    </row>
    <row r="69" spans="2:62" ht="20.25" customHeight="1" x14ac:dyDescent="0.15">
      <c r="B69" s="759">
        <f>B67+1</f>
        <v>28</v>
      </c>
      <c r="C69" s="761" t="s">
        <v>682</v>
      </c>
      <c r="D69" s="762"/>
      <c r="E69" s="122"/>
      <c r="F69" s="123"/>
      <c r="G69" s="122"/>
      <c r="H69" s="123"/>
      <c r="I69" s="765" t="s">
        <v>224</v>
      </c>
      <c r="J69" s="766"/>
      <c r="K69" s="769" t="s">
        <v>682</v>
      </c>
      <c r="L69" s="770"/>
      <c r="M69" s="770"/>
      <c r="N69" s="762"/>
      <c r="O69" s="773" t="s">
        <v>371</v>
      </c>
      <c r="P69" s="774"/>
      <c r="Q69" s="774"/>
      <c r="R69" s="774"/>
      <c r="S69" s="775"/>
      <c r="T69" s="142" t="s">
        <v>617</v>
      </c>
      <c r="U69" s="143"/>
      <c r="V69" s="144"/>
      <c r="W69" s="135" t="s">
        <v>619</v>
      </c>
      <c r="X69" s="136" t="s">
        <v>619</v>
      </c>
      <c r="Y69" s="136" t="s">
        <v>619</v>
      </c>
      <c r="Z69" s="136" t="s">
        <v>619</v>
      </c>
      <c r="AA69" s="136"/>
      <c r="AB69" s="136"/>
      <c r="AC69" s="137" t="s">
        <v>619</v>
      </c>
      <c r="AD69" s="135" t="s">
        <v>619</v>
      </c>
      <c r="AE69" s="136" t="s">
        <v>619</v>
      </c>
      <c r="AF69" s="136" t="s">
        <v>619</v>
      </c>
      <c r="AG69" s="136" t="s">
        <v>619</v>
      </c>
      <c r="AH69" s="136"/>
      <c r="AI69" s="136"/>
      <c r="AJ69" s="137" t="s">
        <v>619</v>
      </c>
      <c r="AK69" s="135" t="s">
        <v>619</v>
      </c>
      <c r="AL69" s="136" t="s">
        <v>619</v>
      </c>
      <c r="AM69" s="136" t="s">
        <v>619</v>
      </c>
      <c r="AN69" s="136" t="s">
        <v>619</v>
      </c>
      <c r="AO69" s="136"/>
      <c r="AP69" s="136"/>
      <c r="AQ69" s="137" t="s">
        <v>619</v>
      </c>
      <c r="AR69" s="135" t="s">
        <v>619</v>
      </c>
      <c r="AS69" s="136" t="s">
        <v>619</v>
      </c>
      <c r="AT69" s="136" t="s">
        <v>619</v>
      </c>
      <c r="AU69" s="136" t="s">
        <v>619</v>
      </c>
      <c r="AV69" s="136"/>
      <c r="AW69" s="136"/>
      <c r="AX69" s="137" t="s">
        <v>619</v>
      </c>
      <c r="AY69" s="135"/>
      <c r="AZ69" s="136"/>
      <c r="BA69" s="138"/>
      <c r="BB69" s="776"/>
      <c r="BC69" s="777"/>
      <c r="BD69" s="748"/>
      <c r="BE69" s="749"/>
      <c r="BF69" s="750"/>
      <c r="BG69" s="751"/>
      <c r="BH69" s="751"/>
      <c r="BI69" s="751"/>
      <c r="BJ69" s="752"/>
    </row>
    <row r="70" spans="2:62" ht="20.25" customHeight="1" x14ac:dyDescent="0.15">
      <c r="B70" s="760"/>
      <c r="C70" s="778"/>
      <c r="D70" s="779"/>
      <c r="E70" s="122"/>
      <c r="F70" s="123" t="str">
        <f>C69</f>
        <v>作業療法士</v>
      </c>
      <c r="G70" s="122"/>
      <c r="H70" s="123" t="str">
        <f>I69</f>
        <v>A</v>
      </c>
      <c r="I70" s="780"/>
      <c r="J70" s="781"/>
      <c r="K70" s="782"/>
      <c r="L70" s="783"/>
      <c r="M70" s="783"/>
      <c r="N70" s="779"/>
      <c r="O70" s="773"/>
      <c r="P70" s="774"/>
      <c r="Q70" s="774"/>
      <c r="R70" s="774"/>
      <c r="S70" s="775"/>
      <c r="T70" s="139" t="s">
        <v>352</v>
      </c>
      <c r="U70" s="140"/>
      <c r="V70" s="141"/>
      <c r="W70" s="127">
        <f>IF(W69="","",VLOOKUP(W69,'【記載例】シフト記号表（勤務時間帯）'!$C$6:$L$47,10,FALSE))</f>
        <v>8</v>
      </c>
      <c r="X70" s="128">
        <f>IF(X69="","",VLOOKUP(X69,'【記載例】シフト記号表（勤務時間帯）'!$C$6:$L$47,10,FALSE))</f>
        <v>8</v>
      </c>
      <c r="Y70" s="128">
        <f>IF(Y69="","",VLOOKUP(Y69,'【記載例】シフト記号表（勤務時間帯）'!$C$6:$L$47,10,FALSE))</f>
        <v>8</v>
      </c>
      <c r="Z70" s="128">
        <f>IF(Z69="","",VLOOKUP(Z69,'【記載例】シフト記号表（勤務時間帯）'!$C$6:$L$47,10,FALSE))</f>
        <v>8</v>
      </c>
      <c r="AA70" s="128" t="str">
        <f>IF(AA69="","",VLOOKUP(AA69,'【記載例】シフト記号表（勤務時間帯）'!$C$6:$L$47,10,FALSE))</f>
        <v/>
      </c>
      <c r="AB70" s="128" t="str">
        <f>IF(AB69="","",VLOOKUP(AB69,'【記載例】シフト記号表（勤務時間帯）'!$C$6:$L$47,10,FALSE))</f>
        <v/>
      </c>
      <c r="AC70" s="129">
        <f>IF(AC69="","",VLOOKUP(AC69,'【記載例】シフト記号表（勤務時間帯）'!$C$6:$L$47,10,FALSE))</f>
        <v>8</v>
      </c>
      <c r="AD70" s="127">
        <f>IF(AD69="","",VLOOKUP(AD69,'【記載例】シフト記号表（勤務時間帯）'!$C$6:$L$47,10,FALSE))</f>
        <v>8</v>
      </c>
      <c r="AE70" s="128">
        <f>IF(AE69="","",VLOOKUP(AE69,'【記載例】シフト記号表（勤務時間帯）'!$C$6:$L$47,10,FALSE))</f>
        <v>8</v>
      </c>
      <c r="AF70" s="128">
        <f>IF(AF69="","",VLOOKUP(AF69,'【記載例】シフト記号表（勤務時間帯）'!$C$6:$L$47,10,FALSE))</f>
        <v>8</v>
      </c>
      <c r="AG70" s="128">
        <f>IF(AG69="","",VLOOKUP(AG69,'【記載例】シフト記号表（勤務時間帯）'!$C$6:$L$47,10,FALSE))</f>
        <v>8</v>
      </c>
      <c r="AH70" s="128" t="str">
        <f>IF(AH69="","",VLOOKUP(AH69,'【記載例】シフト記号表（勤務時間帯）'!$C$6:$L$47,10,FALSE))</f>
        <v/>
      </c>
      <c r="AI70" s="128" t="str">
        <f>IF(AI69="","",VLOOKUP(AI69,'【記載例】シフト記号表（勤務時間帯）'!$C$6:$L$47,10,FALSE))</f>
        <v/>
      </c>
      <c r="AJ70" s="129">
        <f>IF(AJ69="","",VLOOKUP(AJ69,'【記載例】シフト記号表（勤務時間帯）'!$C$6:$L$47,10,FALSE))</f>
        <v>8</v>
      </c>
      <c r="AK70" s="127">
        <f>IF(AK69="","",VLOOKUP(AK69,'【記載例】シフト記号表（勤務時間帯）'!$C$6:$L$47,10,FALSE))</f>
        <v>8</v>
      </c>
      <c r="AL70" s="128">
        <f>IF(AL69="","",VLOOKUP(AL69,'【記載例】シフト記号表（勤務時間帯）'!$C$6:$L$47,10,FALSE))</f>
        <v>8</v>
      </c>
      <c r="AM70" s="128">
        <f>IF(AM69="","",VLOOKUP(AM69,'【記載例】シフト記号表（勤務時間帯）'!$C$6:$L$47,10,FALSE))</f>
        <v>8</v>
      </c>
      <c r="AN70" s="128">
        <f>IF(AN69="","",VLOOKUP(AN69,'【記載例】シフト記号表（勤務時間帯）'!$C$6:$L$47,10,FALSE))</f>
        <v>8</v>
      </c>
      <c r="AO70" s="128" t="str">
        <f>IF(AO69="","",VLOOKUP(AO69,'【記載例】シフト記号表（勤務時間帯）'!$C$6:$L$47,10,FALSE))</f>
        <v/>
      </c>
      <c r="AP70" s="128" t="str">
        <f>IF(AP69="","",VLOOKUP(AP69,'【記載例】シフト記号表（勤務時間帯）'!$C$6:$L$47,10,FALSE))</f>
        <v/>
      </c>
      <c r="AQ70" s="129">
        <f>IF(AQ69="","",VLOOKUP(AQ69,'【記載例】シフト記号表（勤務時間帯）'!$C$6:$L$47,10,FALSE))</f>
        <v>8</v>
      </c>
      <c r="AR70" s="127">
        <f>IF(AR69="","",VLOOKUP(AR69,'【記載例】シフト記号表（勤務時間帯）'!$C$6:$L$47,10,FALSE))</f>
        <v>8</v>
      </c>
      <c r="AS70" s="128">
        <f>IF(AS69="","",VLOOKUP(AS69,'【記載例】シフト記号表（勤務時間帯）'!$C$6:$L$47,10,FALSE))</f>
        <v>8</v>
      </c>
      <c r="AT70" s="128">
        <f>IF(AT69="","",VLOOKUP(AT69,'【記載例】シフト記号表（勤務時間帯）'!$C$6:$L$47,10,FALSE))</f>
        <v>8</v>
      </c>
      <c r="AU70" s="128">
        <f>IF(AU69="","",VLOOKUP(AU69,'【記載例】シフト記号表（勤務時間帯）'!$C$6:$L$47,10,FALSE))</f>
        <v>8</v>
      </c>
      <c r="AV70" s="128" t="str">
        <f>IF(AV69="","",VLOOKUP(AV69,'【記載例】シフト記号表（勤務時間帯）'!$C$6:$L$47,10,FALSE))</f>
        <v/>
      </c>
      <c r="AW70" s="128" t="str">
        <f>IF(AW69="","",VLOOKUP(AW69,'【記載例】シフト記号表（勤務時間帯）'!$C$6:$L$47,10,FALSE))</f>
        <v/>
      </c>
      <c r="AX70" s="129">
        <f>IF(AX69="","",VLOOKUP(AX69,'【記載例】シフト記号表（勤務時間帯）'!$C$6:$L$47,10,FALSE))</f>
        <v>8</v>
      </c>
      <c r="AY70" s="127" t="str">
        <f>IF(AY69="","",VLOOKUP(AY69,'【記載例】シフト記号表（勤務時間帯）'!$C$6:$L$47,10,FALSE))</f>
        <v/>
      </c>
      <c r="AZ70" s="128" t="str">
        <f>IF(AZ69="","",VLOOKUP(AZ69,'【記載例】シフト記号表（勤務時間帯）'!$C$6:$L$47,10,FALSE))</f>
        <v/>
      </c>
      <c r="BA70" s="128" t="str">
        <f>IF(BA69="","",VLOOKUP(BA69,'【記載例】シフト記号表（勤務時間帯）'!$C$6:$L$47,10,FALSE))</f>
        <v/>
      </c>
      <c r="BB70" s="756">
        <f>IF($BE$3="４週",SUM(W70:AX70),IF($BE$3="暦月",SUM(W70:BA70),""))</f>
        <v>160</v>
      </c>
      <c r="BC70" s="757"/>
      <c r="BD70" s="758">
        <f>IF($BE$3="４週",BB70/4,IF($BE$3="暦月",(BB70/($BE$8/7)),""))</f>
        <v>40</v>
      </c>
      <c r="BE70" s="757"/>
      <c r="BF70" s="753"/>
      <c r="BG70" s="754"/>
      <c r="BH70" s="754"/>
      <c r="BI70" s="754"/>
      <c r="BJ70" s="755"/>
    </row>
    <row r="71" spans="2:62" ht="20.25" customHeight="1" x14ac:dyDescent="0.15">
      <c r="B71" s="759">
        <f>B69+1</f>
        <v>29</v>
      </c>
      <c r="C71" s="761" t="s">
        <v>683</v>
      </c>
      <c r="D71" s="762"/>
      <c r="E71" s="122"/>
      <c r="F71" s="123"/>
      <c r="G71" s="122"/>
      <c r="H71" s="123"/>
      <c r="I71" s="765" t="s">
        <v>224</v>
      </c>
      <c r="J71" s="766"/>
      <c r="K71" s="769" t="s">
        <v>683</v>
      </c>
      <c r="L71" s="770"/>
      <c r="M71" s="770"/>
      <c r="N71" s="762"/>
      <c r="O71" s="773" t="s">
        <v>684</v>
      </c>
      <c r="P71" s="774"/>
      <c r="Q71" s="774"/>
      <c r="R71" s="774"/>
      <c r="S71" s="775"/>
      <c r="T71" s="142" t="s">
        <v>617</v>
      </c>
      <c r="U71" s="143"/>
      <c r="V71" s="144"/>
      <c r="W71" s="135"/>
      <c r="X71" s="136" t="s">
        <v>685</v>
      </c>
      <c r="Y71" s="136" t="s">
        <v>619</v>
      </c>
      <c r="Z71" s="136"/>
      <c r="AA71" s="136" t="s">
        <v>619</v>
      </c>
      <c r="AB71" s="136" t="s">
        <v>619</v>
      </c>
      <c r="AC71" s="137" t="s">
        <v>619</v>
      </c>
      <c r="AD71" s="135"/>
      <c r="AE71" s="136" t="s">
        <v>619</v>
      </c>
      <c r="AF71" s="136" t="s">
        <v>619</v>
      </c>
      <c r="AG71" s="136"/>
      <c r="AH71" s="136" t="s">
        <v>619</v>
      </c>
      <c r="AI71" s="136" t="s">
        <v>619</v>
      </c>
      <c r="AJ71" s="137" t="s">
        <v>619</v>
      </c>
      <c r="AK71" s="135"/>
      <c r="AL71" s="136" t="s">
        <v>619</v>
      </c>
      <c r="AM71" s="136" t="s">
        <v>619</v>
      </c>
      <c r="AN71" s="136"/>
      <c r="AO71" s="136" t="s">
        <v>619</v>
      </c>
      <c r="AP71" s="136" t="s">
        <v>619</v>
      </c>
      <c r="AQ71" s="137" t="s">
        <v>619</v>
      </c>
      <c r="AR71" s="135"/>
      <c r="AS71" s="136" t="s">
        <v>685</v>
      </c>
      <c r="AT71" s="136" t="s">
        <v>685</v>
      </c>
      <c r="AU71" s="136"/>
      <c r="AV71" s="136" t="s">
        <v>685</v>
      </c>
      <c r="AW71" s="136" t="s">
        <v>619</v>
      </c>
      <c r="AX71" s="137" t="s">
        <v>619</v>
      </c>
      <c r="AY71" s="135"/>
      <c r="AZ71" s="136"/>
      <c r="BA71" s="138"/>
      <c r="BB71" s="776"/>
      <c r="BC71" s="777"/>
      <c r="BD71" s="748"/>
      <c r="BE71" s="749"/>
      <c r="BF71" s="750"/>
      <c r="BG71" s="751"/>
      <c r="BH71" s="751"/>
      <c r="BI71" s="751"/>
      <c r="BJ71" s="752"/>
    </row>
    <row r="72" spans="2:62" ht="20.25" customHeight="1" x14ac:dyDescent="0.15">
      <c r="B72" s="760"/>
      <c r="C72" s="763"/>
      <c r="D72" s="764"/>
      <c r="E72" s="145"/>
      <c r="F72" s="146" t="str">
        <f>C71</f>
        <v>言語聴覚士</v>
      </c>
      <c r="G72" s="145"/>
      <c r="H72" s="146" t="str">
        <f>I71</f>
        <v>A</v>
      </c>
      <c r="I72" s="767"/>
      <c r="J72" s="768"/>
      <c r="K72" s="771"/>
      <c r="L72" s="772"/>
      <c r="M72" s="772"/>
      <c r="N72" s="764"/>
      <c r="O72" s="773"/>
      <c r="P72" s="774"/>
      <c r="Q72" s="774"/>
      <c r="R72" s="774"/>
      <c r="S72" s="775"/>
      <c r="T72" s="139" t="s">
        <v>352</v>
      </c>
      <c r="U72" s="140"/>
      <c r="V72" s="141"/>
      <c r="W72" s="127" t="str">
        <f>IF(W71="","",VLOOKUP(W71,'【記載例】シフト記号表（勤務時間帯）'!$C$6:$L$47,10,FALSE))</f>
        <v/>
      </c>
      <c r="X72" s="128">
        <f>IF(X71="","",VLOOKUP(X71,'【記載例】シフト記号表（勤務時間帯）'!$C$6:$L$47,10,FALSE))</f>
        <v>8</v>
      </c>
      <c r="Y72" s="128">
        <f>IF(Y71="","",VLOOKUP(Y71,'【記載例】シフト記号表（勤務時間帯）'!$C$6:$L$47,10,FALSE))</f>
        <v>8</v>
      </c>
      <c r="Z72" s="128" t="str">
        <f>IF(Z71="","",VLOOKUP(Z71,'【記載例】シフト記号表（勤務時間帯）'!$C$6:$L$47,10,FALSE))</f>
        <v/>
      </c>
      <c r="AA72" s="128">
        <f>IF(AA71="","",VLOOKUP(AA71,'【記載例】シフト記号表（勤務時間帯）'!$C$6:$L$47,10,FALSE))</f>
        <v>8</v>
      </c>
      <c r="AB72" s="128">
        <f>IF(AB71="","",VLOOKUP(AB71,'【記載例】シフト記号表（勤務時間帯）'!$C$6:$L$47,10,FALSE))</f>
        <v>8</v>
      </c>
      <c r="AC72" s="129">
        <f>IF(AC71="","",VLOOKUP(AC71,'【記載例】シフト記号表（勤務時間帯）'!$C$6:$L$47,10,FALSE))</f>
        <v>8</v>
      </c>
      <c r="AD72" s="127" t="str">
        <f>IF(AD71="","",VLOOKUP(AD71,'【記載例】シフト記号表（勤務時間帯）'!$C$6:$L$47,10,FALSE))</f>
        <v/>
      </c>
      <c r="AE72" s="128">
        <f>IF(AE71="","",VLOOKUP(AE71,'【記載例】シフト記号表（勤務時間帯）'!$C$6:$L$47,10,FALSE))</f>
        <v>8</v>
      </c>
      <c r="AF72" s="128">
        <f>IF(AF71="","",VLOOKUP(AF71,'【記載例】シフト記号表（勤務時間帯）'!$C$6:$L$47,10,FALSE))</f>
        <v>8</v>
      </c>
      <c r="AG72" s="128" t="str">
        <f>IF(AG71="","",VLOOKUP(AG71,'【記載例】シフト記号表（勤務時間帯）'!$C$6:$L$47,10,FALSE))</f>
        <v/>
      </c>
      <c r="AH72" s="128">
        <f>IF(AH71="","",VLOOKUP(AH71,'【記載例】シフト記号表（勤務時間帯）'!$C$6:$L$47,10,FALSE))</f>
        <v>8</v>
      </c>
      <c r="AI72" s="128">
        <f>IF(AI71="","",VLOOKUP(AI71,'【記載例】シフト記号表（勤務時間帯）'!$C$6:$L$47,10,FALSE))</f>
        <v>8</v>
      </c>
      <c r="AJ72" s="129">
        <f>IF(AJ71="","",VLOOKUP(AJ71,'【記載例】シフト記号表（勤務時間帯）'!$C$6:$L$47,10,FALSE))</f>
        <v>8</v>
      </c>
      <c r="AK72" s="127" t="str">
        <f>IF(AK71="","",VLOOKUP(AK71,'【記載例】シフト記号表（勤務時間帯）'!$C$6:$L$47,10,FALSE))</f>
        <v/>
      </c>
      <c r="AL72" s="128">
        <f>IF(AL71="","",VLOOKUP(AL71,'【記載例】シフト記号表（勤務時間帯）'!$C$6:$L$47,10,FALSE))</f>
        <v>8</v>
      </c>
      <c r="AM72" s="128">
        <f>IF(AM71="","",VLOOKUP(AM71,'【記載例】シフト記号表（勤務時間帯）'!$C$6:$L$47,10,FALSE))</f>
        <v>8</v>
      </c>
      <c r="AN72" s="128" t="str">
        <f>IF(AN71="","",VLOOKUP(AN71,'【記載例】シフト記号表（勤務時間帯）'!$C$6:$L$47,10,FALSE))</f>
        <v/>
      </c>
      <c r="AO72" s="128">
        <f>IF(AO71="","",VLOOKUP(AO71,'【記載例】シフト記号表（勤務時間帯）'!$C$6:$L$47,10,FALSE))</f>
        <v>8</v>
      </c>
      <c r="AP72" s="128">
        <f>IF(AP71="","",VLOOKUP(AP71,'【記載例】シフト記号表（勤務時間帯）'!$C$6:$L$47,10,FALSE))</f>
        <v>8</v>
      </c>
      <c r="AQ72" s="129">
        <f>IF(AQ71="","",VLOOKUP(AQ71,'【記載例】シフト記号表（勤務時間帯）'!$C$6:$L$47,10,FALSE))</f>
        <v>8</v>
      </c>
      <c r="AR72" s="127" t="str">
        <f>IF(AR71="","",VLOOKUP(AR71,'【記載例】シフト記号表（勤務時間帯）'!$C$6:$L$47,10,FALSE))</f>
        <v/>
      </c>
      <c r="AS72" s="128">
        <f>IF(AS71="","",VLOOKUP(AS71,'【記載例】シフト記号表（勤務時間帯）'!$C$6:$L$47,10,FALSE))</f>
        <v>8</v>
      </c>
      <c r="AT72" s="128">
        <f>IF(AT71="","",VLOOKUP(AT71,'【記載例】シフト記号表（勤務時間帯）'!$C$6:$L$47,10,FALSE))</f>
        <v>8</v>
      </c>
      <c r="AU72" s="128" t="str">
        <f>IF(AU71="","",VLOOKUP(AU71,'【記載例】シフト記号表（勤務時間帯）'!$C$6:$L$47,10,FALSE))</f>
        <v/>
      </c>
      <c r="AV72" s="128">
        <f>IF(AV71="","",VLOOKUP(AV71,'【記載例】シフト記号表（勤務時間帯）'!$C$6:$L$47,10,FALSE))</f>
        <v>8</v>
      </c>
      <c r="AW72" s="128">
        <f>IF(AW71="","",VLOOKUP(AW71,'【記載例】シフト記号表（勤務時間帯）'!$C$6:$L$47,10,FALSE))</f>
        <v>8</v>
      </c>
      <c r="AX72" s="129">
        <f>IF(AX71="","",VLOOKUP(AX71,'【記載例】シフト記号表（勤務時間帯）'!$C$6:$L$47,10,FALSE))</f>
        <v>8</v>
      </c>
      <c r="AY72" s="127" t="str">
        <f>IF(AY71="","",VLOOKUP(AY71,'【記載例】シフト記号表（勤務時間帯）'!$C$6:$L$47,10,FALSE))</f>
        <v/>
      </c>
      <c r="AZ72" s="128" t="str">
        <f>IF(AZ71="","",VLOOKUP(AZ71,'【記載例】シフト記号表（勤務時間帯）'!$C$6:$L$47,10,FALSE))</f>
        <v/>
      </c>
      <c r="BA72" s="128" t="str">
        <f>IF(BA71="","",VLOOKUP(BA71,'【記載例】シフト記号表（勤務時間帯）'!$C$6:$L$47,10,FALSE))</f>
        <v/>
      </c>
      <c r="BB72" s="862">
        <f>IF($BE$3="４週",SUM(W72:AX72),IF($BE$3="暦月",SUM(W72:BA72),""))</f>
        <v>160</v>
      </c>
      <c r="BC72" s="863"/>
      <c r="BD72" s="864">
        <f>IF($BE$3="４週",BB72/4,IF($BE$3="暦月",(BB72/($BE$8/7)),""))</f>
        <v>40</v>
      </c>
      <c r="BE72" s="863"/>
      <c r="BF72" s="859"/>
      <c r="BG72" s="860"/>
      <c r="BH72" s="860"/>
      <c r="BI72" s="860"/>
      <c r="BJ72" s="861"/>
    </row>
    <row r="73" spans="2:62" ht="20.25" customHeight="1" x14ac:dyDescent="0.15">
      <c r="B73" s="759">
        <f>B71+1</f>
        <v>30</v>
      </c>
      <c r="C73" s="761"/>
      <c r="D73" s="762"/>
      <c r="E73" s="130"/>
      <c r="F73" s="131"/>
      <c r="G73" s="130"/>
      <c r="H73" s="131"/>
      <c r="I73" s="765"/>
      <c r="J73" s="766"/>
      <c r="K73" s="769"/>
      <c r="L73" s="770"/>
      <c r="M73" s="770"/>
      <c r="N73" s="762"/>
      <c r="O73" s="773"/>
      <c r="P73" s="774"/>
      <c r="Q73" s="774"/>
      <c r="R73" s="774"/>
      <c r="S73" s="775"/>
      <c r="T73" s="147" t="s">
        <v>617</v>
      </c>
      <c r="U73" s="148"/>
      <c r="V73" s="149"/>
      <c r="W73" s="135"/>
      <c r="X73" s="136"/>
      <c r="Y73" s="136"/>
      <c r="Z73" s="136"/>
      <c r="AA73" s="136"/>
      <c r="AB73" s="136"/>
      <c r="AC73" s="137"/>
      <c r="AD73" s="135"/>
      <c r="AE73" s="136"/>
      <c r="AF73" s="136"/>
      <c r="AG73" s="136"/>
      <c r="AH73" s="136"/>
      <c r="AI73" s="136"/>
      <c r="AJ73" s="137"/>
      <c r="AK73" s="135"/>
      <c r="AL73" s="136"/>
      <c r="AM73" s="136"/>
      <c r="AN73" s="136"/>
      <c r="AO73" s="136"/>
      <c r="AP73" s="136"/>
      <c r="AQ73" s="137"/>
      <c r="AR73" s="135"/>
      <c r="AS73" s="136"/>
      <c r="AT73" s="136"/>
      <c r="AU73" s="136"/>
      <c r="AV73" s="136"/>
      <c r="AW73" s="136"/>
      <c r="AX73" s="137"/>
      <c r="AY73" s="135"/>
      <c r="AZ73" s="136"/>
      <c r="BA73" s="138"/>
      <c r="BB73" s="776"/>
      <c r="BC73" s="777"/>
      <c r="BD73" s="748"/>
      <c r="BE73" s="749"/>
      <c r="BF73" s="750"/>
      <c r="BG73" s="751"/>
      <c r="BH73" s="751"/>
      <c r="BI73" s="751"/>
      <c r="BJ73" s="752"/>
    </row>
    <row r="74" spans="2:62" ht="20.25" customHeight="1" thickBot="1" x14ac:dyDescent="0.2">
      <c r="B74" s="865"/>
      <c r="C74" s="866"/>
      <c r="D74" s="867"/>
      <c r="E74" s="150"/>
      <c r="F74" s="151">
        <f>C74</f>
        <v>0</v>
      </c>
      <c r="G74" s="150"/>
      <c r="H74" s="151">
        <f>I74</f>
        <v>0</v>
      </c>
      <c r="I74" s="868"/>
      <c r="J74" s="869"/>
      <c r="K74" s="870"/>
      <c r="L74" s="871"/>
      <c r="M74" s="871"/>
      <c r="N74" s="867"/>
      <c r="O74" s="872"/>
      <c r="P74" s="873"/>
      <c r="Q74" s="873"/>
      <c r="R74" s="873"/>
      <c r="S74" s="874"/>
      <c r="T74" s="152" t="s">
        <v>352</v>
      </c>
      <c r="U74" s="153"/>
      <c r="V74" s="154"/>
      <c r="W74" s="155" t="str">
        <f>IF(W73="","",VLOOKUP(W73,'【記載例】シフト記号表（勤務時間帯）'!$C$6:$L$47,10,FALSE))</f>
        <v/>
      </c>
      <c r="X74" s="156" t="str">
        <f>IF(X73="","",VLOOKUP(X73,'【記載例】シフト記号表（勤務時間帯）'!$C$6:$L$47,10,FALSE))</f>
        <v/>
      </c>
      <c r="Y74" s="156" t="str">
        <f>IF(Y73="","",VLOOKUP(Y73,'【記載例】シフト記号表（勤務時間帯）'!$C$6:$L$47,10,FALSE))</f>
        <v/>
      </c>
      <c r="Z74" s="156" t="str">
        <f>IF(Z73="","",VLOOKUP(Z73,'【記載例】シフト記号表（勤務時間帯）'!$C$6:$L$47,10,FALSE))</f>
        <v/>
      </c>
      <c r="AA74" s="156" t="str">
        <f>IF(AA73="","",VLOOKUP(AA73,'【記載例】シフト記号表（勤務時間帯）'!$C$6:$L$47,10,FALSE))</f>
        <v/>
      </c>
      <c r="AB74" s="156" t="str">
        <f>IF(AB73="","",VLOOKUP(AB73,'【記載例】シフト記号表（勤務時間帯）'!$C$6:$L$47,10,FALSE))</f>
        <v/>
      </c>
      <c r="AC74" s="157" t="str">
        <f>IF(AC73="","",VLOOKUP(AC73,'【記載例】シフト記号表（勤務時間帯）'!$C$6:$L$47,10,FALSE))</f>
        <v/>
      </c>
      <c r="AD74" s="155" t="str">
        <f>IF(AD73="","",VLOOKUP(AD73,'【記載例】シフト記号表（勤務時間帯）'!$C$6:$L$47,10,FALSE))</f>
        <v/>
      </c>
      <c r="AE74" s="156" t="str">
        <f>IF(AE73="","",VLOOKUP(AE73,'【記載例】シフト記号表（勤務時間帯）'!$C$6:$L$47,10,FALSE))</f>
        <v/>
      </c>
      <c r="AF74" s="156" t="str">
        <f>IF(AF73="","",VLOOKUP(AF73,'【記載例】シフト記号表（勤務時間帯）'!$C$6:$L$47,10,FALSE))</f>
        <v/>
      </c>
      <c r="AG74" s="156" t="str">
        <f>IF(AG73="","",VLOOKUP(AG73,'【記載例】シフト記号表（勤務時間帯）'!$C$6:$L$47,10,FALSE))</f>
        <v/>
      </c>
      <c r="AH74" s="156" t="str">
        <f>IF(AH73="","",VLOOKUP(AH73,'【記載例】シフト記号表（勤務時間帯）'!$C$6:$L$47,10,FALSE))</f>
        <v/>
      </c>
      <c r="AI74" s="156" t="str">
        <f>IF(AI73="","",VLOOKUP(AI73,'【記載例】シフト記号表（勤務時間帯）'!$C$6:$L$47,10,FALSE))</f>
        <v/>
      </c>
      <c r="AJ74" s="157" t="str">
        <f>IF(AJ73="","",VLOOKUP(AJ73,'【記載例】シフト記号表（勤務時間帯）'!$C$6:$L$47,10,FALSE))</f>
        <v/>
      </c>
      <c r="AK74" s="155" t="str">
        <f>IF(AK73="","",VLOOKUP(AK73,'【記載例】シフト記号表（勤務時間帯）'!$C$6:$L$47,10,FALSE))</f>
        <v/>
      </c>
      <c r="AL74" s="156" t="str">
        <f>IF(AL73="","",VLOOKUP(AL73,'【記載例】シフト記号表（勤務時間帯）'!$C$6:$L$47,10,FALSE))</f>
        <v/>
      </c>
      <c r="AM74" s="156" t="str">
        <f>IF(AM73="","",VLOOKUP(AM73,'【記載例】シフト記号表（勤務時間帯）'!$C$6:$L$47,10,FALSE))</f>
        <v/>
      </c>
      <c r="AN74" s="156" t="str">
        <f>IF(AN73="","",VLOOKUP(AN73,'【記載例】シフト記号表（勤務時間帯）'!$C$6:$L$47,10,FALSE))</f>
        <v/>
      </c>
      <c r="AO74" s="156" t="str">
        <f>IF(AO73="","",VLOOKUP(AO73,'【記載例】シフト記号表（勤務時間帯）'!$C$6:$L$47,10,FALSE))</f>
        <v/>
      </c>
      <c r="AP74" s="156" t="str">
        <f>IF(AP73="","",VLOOKUP(AP73,'【記載例】シフト記号表（勤務時間帯）'!$C$6:$L$47,10,FALSE))</f>
        <v/>
      </c>
      <c r="AQ74" s="157" t="str">
        <f>IF(AQ73="","",VLOOKUP(AQ73,'【記載例】シフト記号表（勤務時間帯）'!$C$6:$L$47,10,FALSE))</f>
        <v/>
      </c>
      <c r="AR74" s="155" t="str">
        <f>IF(AR73="","",VLOOKUP(AR73,'【記載例】シフト記号表（勤務時間帯）'!$C$6:$L$47,10,FALSE))</f>
        <v/>
      </c>
      <c r="AS74" s="156" t="str">
        <f>IF(AS73="","",VLOOKUP(AS73,'【記載例】シフト記号表（勤務時間帯）'!$C$6:$L$47,10,FALSE))</f>
        <v/>
      </c>
      <c r="AT74" s="156" t="str">
        <f>IF(AT73="","",VLOOKUP(AT73,'【記載例】シフト記号表（勤務時間帯）'!$C$6:$L$47,10,FALSE))</f>
        <v/>
      </c>
      <c r="AU74" s="156" t="str">
        <f>IF(AU73="","",VLOOKUP(AU73,'【記載例】シフト記号表（勤務時間帯）'!$C$6:$L$47,10,FALSE))</f>
        <v/>
      </c>
      <c r="AV74" s="156" t="str">
        <f>IF(AV73="","",VLOOKUP(AV73,'【記載例】シフト記号表（勤務時間帯）'!$C$6:$L$47,10,FALSE))</f>
        <v/>
      </c>
      <c r="AW74" s="156" t="str">
        <f>IF(AW73="","",VLOOKUP(AW73,'【記載例】シフト記号表（勤務時間帯）'!$C$6:$L$47,10,FALSE))</f>
        <v/>
      </c>
      <c r="AX74" s="157" t="str">
        <f>IF(AX73="","",VLOOKUP(AX73,'【記載例】シフト記号表（勤務時間帯）'!$C$6:$L$47,10,FALSE))</f>
        <v/>
      </c>
      <c r="AY74" s="155" t="str">
        <f>IF(AY73="","",VLOOKUP(AY73,'【記載例】シフト記号表（勤務時間帯）'!$C$6:$L$47,10,FALSE))</f>
        <v/>
      </c>
      <c r="AZ74" s="156" t="str">
        <f>IF(AZ73="","",VLOOKUP(AZ73,'【記載例】シフト記号表（勤務時間帯）'!$C$6:$L$47,10,FALSE))</f>
        <v/>
      </c>
      <c r="BA74" s="158" t="str">
        <f>IF(BA73="","",VLOOKUP(BA73,'【記載例】シフト記号表（勤務時間帯）'!$C$6:$L$47,10,FALSE))</f>
        <v/>
      </c>
      <c r="BB74" s="856">
        <f>IF($BE$3="４週",SUM(W74:AX74),IF($BE$3="暦月",SUM(W74:BA74),""))</f>
        <v>0</v>
      </c>
      <c r="BC74" s="857"/>
      <c r="BD74" s="858">
        <f>IF($BE$3="４週",BB74/4,IF($BE$3="暦月",(BB74/($BE$8/7)),""))</f>
        <v>0</v>
      </c>
      <c r="BE74" s="857"/>
      <c r="BF74" s="853"/>
      <c r="BG74" s="854"/>
      <c r="BH74" s="854"/>
      <c r="BI74" s="854"/>
      <c r="BJ74" s="855"/>
    </row>
    <row r="75" spans="2:62" ht="20.25" customHeight="1" x14ac:dyDescent="0.15">
      <c r="B75" s="39"/>
      <c r="C75" s="159"/>
      <c r="D75" s="159"/>
      <c r="E75" s="159"/>
      <c r="F75" s="159"/>
      <c r="G75" s="159"/>
      <c r="H75" s="159"/>
      <c r="I75" s="160"/>
      <c r="J75" s="160"/>
      <c r="K75" s="159"/>
      <c r="L75" s="159"/>
      <c r="M75" s="159"/>
      <c r="N75" s="159"/>
      <c r="O75" s="161"/>
      <c r="P75" s="161"/>
      <c r="Q75" s="161"/>
      <c r="R75" s="162"/>
      <c r="S75" s="162"/>
      <c r="T75" s="162"/>
      <c r="U75" s="163"/>
      <c r="V75" s="164"/>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6"/>
      <c r="BE75" s="166"/>
      <c r="BF75" s="161"/>
      <c r="BG75" s="161"/>
      <c r="BH75" s="161"/>
      <c r="BI75" s="161"/>
      <c r="BJ75" s="161"/>
    </row>
    <row r="76" spans="2:62" ht="20.25" customHeight="1" x14ac:dyDescent="0.15">
      <c r="B76" s="39"/>
      <c r="C76" s="159"/>
      <c r="D76" s="159"/>
      <c r="E76" s="159"/>
      <c r="F76" s="159"/>
      <c r="G76" s="159"/>
      <c r="H76" s="159"/>
      <c r="I76" s="167"/>
      <c r="J76" s="168" t="s">
        <v>686</v>
      </c>
      <c r="K76" s="168"/>
      <c r="L76" s="168"/>
      <c r="M76" s="168"/>
      <c r="N76" s="168"/>
      <c r="O76" s="168"/>
      <c r="P76" s="168"/>
      <c r="Q76" s="168"/>
      <c r="R76" s="168"/>
      <c r="S76" s="168"/>
      <c r="T76" s="169"/>
      <c r="U76" s="168"/>
      <c r="V76" s="168"/>
      <c r="W76" s="168"/>
      <c r="X76" s="168"/>
      <c r="Y76" s="168"/>
      <c r="Z76" s="170"/>
      <c r="AA76" s="168" t="s">
        <v>373</v>
      </c>
      <c r="AB76" s="168"/>
      <c r="AC76" s="168"/>
      <c r="AD76" s="168"/>
      <c r="AE76" s="168"/>
      <c r="AF76" s="168"/>
      <c r="AG76" s="170"/>
      <c r="AH76" s="170"/>
      <c r="AI76" s="170"/>
      <c r="AJ76" s="170"/>
      <c r="AK76" s="170"/>
      <c r="AL76" s="170"/>
      <c r="AM76" s="170"/>
      <c r="AN76" s="171"/>
      <c r="AO76" s="166"/>
      <c r="AP76" s="161"/>
      <c r="AQ76" s="161"/>
      <c r="AR76" s="161"/>
      <c r="AS76" s="161"/>
      <c r="AT76" s="161"/>
    </row>
    <row r="77" spans="2:62" ht="20.25" customHeight="1" x14ac:dyDescent="0.15">
      <c r="B77" s="39"/>
      <c r="C77" s="159"/>
      <c r="D77" s="159"/>
      <c r="E77" s="159"/>
      <c r="F77" s="159"/>
      <c r="G77" s="159"/>
      <c r="H77" s="159"/>
      <c r="I77" s="167"/>
      <c r="J77" s="168"/>
      <c r="K77" s="168"/>
      <c r="L77" s="168"/>
      <c r="M77" s="168"/>
      <c r="N77" s="168"/>
      <c r="O77" s="168"/>
      <c r="P77" s="168"/>
      <c r="Q77" s="168"/>
      <c r="R77" s="168"/>
      <c r="S77" s="168"/>
      <c r="T77" s="169"/>
      <c r="U77" s="168"/>
      <c r="V77" s="168"/>
      <c r="W77" s="168"/>
      <c r="X77" s="168"/>
      <c r="Y77" s="168"/>
      <c r="Z77" s="170"/>
      <c r="AA77" s="732" t="s">
        <v>378</v>
      </c>
      <c r="AB77" s="732"/>
      <c r="AC77" s="732" t="s">
        <v>379</v>
      </c>
      <c r="AD77" s="732"/>
      <c r="AE77" s="732"/>
      <c r="AF77" s="732"/>
      <c r="AG77" s="170"/>
      <c r="AH77" s="170"/>
      <c r="AI77" s="170"/>
      <c r="AJ77" s="170"/>
      <c r="AK77" s="170"/>
      <c r="AL77" s="170"/>
      <c r="AM77" s="170"/>
      <c r="AN77" s="171"/>
      <c r="AO77" s="166"/>
      <c r="AP77" s="743"/>
      <c r="AQ77" s="743"/>
      <c r="AR77" s="743"/>
      <c r="AS77" s="743"/>
      <c r="AT77" s="161"/>
    </row>
    <row r="78" spans="2:62" ht="20.25" customHeight="1" x14ac:dyDescent="0.15">
      <c r="B78" s="39"/>
      <c r="C78" s="159"/>
      <c r="D78" s="159"/>
      <c r="E78" s="159"/>
      <c r="F78" s="159"/>
      <c r="G78" s="159"/>
      <c r="H78" s="159"/>
      <c r="I78" s="167"/>
      <c r="J78" s="168"/>
      <c r="K78" s="740" t="s">
        <v>374</v>
      </c>
      <c r="L78" s="740"/>
      <c r="M78" s="740" t="s">
        <v>375</v>
      </c>
      <c r="N78" s="740"/>
      <c r="O78" s="740"/>
      <c r="P78" s="740"/>
      <c r="Q78" s="168"/>
      <c r="R78" s="744" t="s">
        <v>376</v>
      </c>
      <c r="S78" s="744"/>
      <c r="T78" s="744"/>
      <c r="U78" s="744"/>
      <c r="V78" s="172"/>
      <c r="W78" s="173" t="s">
        <v>377</v>
      </c>
      <c r="X78" s="173"/>
      <c r="Y78" s="78"/>
      <c r="Z78" s="170"/>
      <c r="AA78" s="732" t="s">
        <v>687</v>
      </c>
      <c r="AB78" s="732"/>
      <c r="AC78" s="732" t="s">
        <v>385</v>
      </c>
      <c r="AD78" s="732"/>
      <c r="AE78" s="732"/>
      <c r="AF78" s="732"/>
      <c r="AG78" s="170"/>
      <c r="AH78" s="170"/>
      <c r="AI78" s="170"/>
      <c r="AJ78" s="170"/>
      <c r="AK78" s="170"/>
      <c r="AL78" s="170"/>
      <c r="AM78" s="170"/>
      <c r="AN78" s="171"/>
      <c r="AO78" s="166"/>
      <c r="AP78" s="747"/>
      <c r="AQ78" s="747"/>
      <c r="AR78" s="747"/>
      <c r="AS78" s="747"/>
      <c r="AT78" s="161"/>
    </row>
    <row r="79" spans="2:62" ht="20.25" customHeight="1" x14ac:dyDescent="0.15">
      <c r="B79" s="39"/>
      <c r="C79" s="159"/>
      <c r="D79" s="159"/>
      <c r="E79" s="159"/>
      <c r="F79" s="159"/>
      <c r="G79" s="159"/>
      <c r="H79" s="159"/>
      <c r="I79" s="167"/>
      <c r="J79" s="168"/>
      <c r="K79" s="733"/>
      <c r="L79" s="733"/>
      <c r="M79" s="733" t="s">
        <v>380</v>
      </c>
      <c r="N79" s="733"/>
      <c r="O79" s="733" t="s">
        <v>381</v>
      </c>
      <c r="P79" s="733"/>
      <c r="Q79" s="168"/>
      <c r="R79" s="733" t="s">
        <v>380</v>
      </c>
      <c r="S79" s="733"/>
      <c r="T79" s="733" t="s">
        <v>381</v>
      </c>
      <c r="U79" s="733"/>
      <c r="V79" s="172"/>
      <c r="W79" s="173" t="s">
        <v>382</v>
      </c>
      <c r="X79" s="173"/>
      <c r="Y79" s="78"/>
      <c r="Z79" s="170"/>
      <c r="AA79" s="732" t="s">
        <v>688</v>
      </c>
      <c r="AB79" s="732"/>
      <c r="AC79" s="732" t="s">
        <v>387</v>
      </c>
      <c r="AD79" s="732"/>
      <c r="AE79" s="732"/>
      <c r="AF79" s="732"/>
      <c r="AG79" s="170"/>
      <c r="AH79" s="170"/>
      <c r="AI79" s="170"/>
      <c r="AJ79" s="170"/>
      <c r="AK79" s="170"/>
      <c r="AL79" s="170"/>
      <c r="AM79" s="170"/>
      <c r="AN79" s="171"/>
      <c r="AO79" s="166"/>
      <c r="AP79" s="734"/>
      <c r="AQ79" s="734"/>
      <c r="AR79" s="734"/>
      <c r="AS79" s="734"/>
      <c r="AT79" s="161"/>
    </row>
    <row r="80" spans="2:62" ht="20.25" customHeight="1" x14ac:dyDescent="0.15">
      <c r="B80" s="39"/>
      <c r="C80" s="159"/>
      <c r="D80" s="159"/>
      <c r="E80" s="159"/>
      <c r="F80" s="159"/>
      <c r="G80" s="159"/>
      <c r="H80" s="159"/>
      <c r="I80" s="167"/>
      <c r="J80" s="168"/>
      <c r="K80" s="732" t="s">
        <v>689</v>
      </c>
      <c r="L80" s="732"/>
      <c r="M80" s="726">
        <f>SUMIFS($BB$15:$BB$74,$F$15:$F$74,"看護職員",$H$15:$H$74,"A")</f>
        <v>960</v>
      </c>
      <c r="N80" s="726"/>
      <c r="O80" s="727">
        <f>SUMIFS($BD$15:$BD$74,$F$15:$F$74,"看護職員",$H$15:$H$74,"A")</f>
        <v>240</v>
      </c>
      <c r="P80" s="727"/>
      <c r="Q80" s="174"/>
      <c r="R80" s="728">
        <v>0</v>
      </c>
      <c r="S80" s="728"/>
      <c r="T80" s="728">
        <v>0</v>
      </c>
      <c r="U80" s="728"/>
      <c r="V80" s="175"/>
      <c r="W80" s="745">
        <v>6</v>
      </c>
      <c r="X80" s="746"/>
      <c r="Y80" s="78"/>
      <c r="Z80" s="170"/>
      <c r="AA80" s="732" t="s">
        <v>690</v>
      </c>
      <c r="AB80" s="732"/>
      <c r="AC80" s="732" t="s">
        <v>388</v>
      </c>
      <c r="AD80" s="732"/>
      <c r="AE80" s="732"/>
      <c r="AF80" s="732"/>
      <c r="AG80" s="170"/>
      <c r="AH80" s="170"/>
      <c r="AI80" s="170"/>
      <c r="AJ80" s="170"/>
      <c r="AK80" s="170"/>
      <c r="AL80" s="170"/>
      <c r="AM80" s="170"/>
      <c r="AN80" s="171"/>
      <c r="AO80" s="166"/>
      <c r="AP80" s="176"/>
      <c r="AQ80" s="176"/>
      <c r="AR80" s="176"/>
      <c r="AS80" s="176"/>
      <c r="AT80" s="161"/>
    </row>
    <row r="81" spans="2:46" ht="20.25" customHeight="1" x14ac:dyDescent="0.15">
      <c r="B81" s="39"/>
      <c r="C81" s="159"/>
      <c r="D81" s="159"/>
      <c r="E81" s="159"/>
      <c r="F81" s="159"/>
      <c r="G81" s="159"/>
      <c r="H81" s="159"/>
      <c r="I81" s="167"/>
      <c r="J81" s="168"/>
      <c r="K81" s="732" t="s">
        <v>691</v>
      </c>
      <c r="L81" s="732"/>
      <c r="M81" s="726">
        <f>SUMIFS($BB$15:$BB$74,$F$15:$F$74,"看護職員",$H$15:$H$74,"B")</f>
        <v>0</v>
      </c>
      <c r="N81" s="726"/>
      <c r="O81" s="727">
        <f>SUMIFS($BD$15:$BD$74,$F$15:$F$74,"看護職員",$H$15:$H$74,"B")</f>
        <v>0</v>
      </c>
      <c r="P81" s="727"/>
      <c r="Q81" s="174"/>
      <c r="R81" s="728">
        <v>0</v>
      </c>
      <c r="S81" s="728"/>
      <c r="T81" s="728">
        <v>0</v>
      </c>
      <c r="U81" s="728"/>
      <c r="V81" s="175"/>
      <c r="W81" s="745">
        <v>0</v>
      </c>
      <c r="X81" s="746"/>
      <c r="Y81" s="78"/>
      <c r="Z81" s="170"/>
      <c r="AA81" s="732" t="s">
        <v>692</v>
      </c>
      <c r="AB81" s="732"/>
      <c r="AC81" s="732" t="s">
        <v>390</v>
      </c>
      <c r="AD81" s="732"/>
      <c r="AE81" s="732"/>
      <c r="AF81" s="732"/>
      <c r="AG81" s="170"/>
      <c r="AH81" s="170"/>
      <c r="AI81" s="170"/>
      <c r="AJ81" s="170"/>
      <c r="AK81" s="170"/>
      <c r="AL81" s="170"/>
      <c r="AM81" s="170"/>
      <c r="AN81" s="171"/>
      <c r="AO81" s="166"/>
      <c r="AP81" s="161"/>
      <c r="AQ81" s="161"/>
      <c r="AR81" s="161"/>
      <c r="AS81" s="161"/>
      <c r="AT81" s="161"/>
    </row>
    <row r="82" spans="2:46" ht="20.25" customHeight="1" x14ac:dyDescent="0.15">
      <c r="B82" s="39"/>
      <c r="C82" s="159"/>
      <c r="D82" s="159"/>
      <c r="E82" s="159"/>
      <c r="F82" s="159"/>
      <c r="G82" s="159"/>
      <c r="H82" s="159"/>
      <c r="I82" s="167"/>
      <c r="J82" s="168"/>
      <c r="K82" s="732" t="s">
        <v>693</v>
      </c>
      <c r="L82" s="732"/>
      <c r="M82" s="726">
        <f>SUMIFS($BB$15:$BB$74,$F$15:$F$74,"看護職員",$H$15:$H$74,"C")</f>
        <v>0</v>
      </c>
      <c r="N82" s="726"/>
      <c r="O82" s="727">
        <f>SUMIFS($BD$15:$BD$74,$F$15:$F$74,"看護職員",$H$15:$H$74,"C")</f>
        <v>0</v>
      </c>
      <c r="P82" s="727"/>
      <c r="Q82" s="174"/>
      <c r="R82" s="728">
        <v>0</v>
      </c>
      <c r="S82" s="728"/>
      <c r="T82" s="729">
        <v>0</v>
      </c>
      <c r="U82" s="729"/>
      <c r="V82" s="175"/>
      <c r="W82" s="730" t="s">
        <v>389</v>
      </c>
      <c r="X82" s="731"/>
      <c r="Y82" s="78"/>
      <c r="Z82" s="170"/>
      <c r="AA82" s="78"/>
      <c r="AB82" s="78"/>
      <c r="AC82" s="78"/>
      <c r="AD82" s="78"/>
      <c r="AE82" s="78"/>
      <c r="AF82" s="78"/>
      <c r="AG82" s="170"/>
      <c r="AH82" s="170"/>
      <c r="AI82" s="170"/>
      <c r="AJ82" s="170"/>
      <c r="AK82" s="170"/>
      <c r="AL82" s="170"/>
      <c r="AM82" s="170"/>
      <c r="AN82" s="171"/>
      <c r="AO82" s="166"/>
      <c r="AP82" s="161"/>
      <c r="AQ82" s="161"/>
      <c r="AR82" s="161"/>
      <c r="AS82" s="161"/>
      <c r="AT82" s="161"/>
    </row>
    <row r="83" spans="2:46" ht="20.25" customHeight="1" x14ac:dyDescent="0.15">
      <c r="B83" s="39"/>
      <c r="C83" s="159"/>
      <c r="D83" s="159"/>
      <c r="E83" s="159"/>
      <c r="F83" s="159"/>
      <c r="G83" s="159"/>
      <c r="H83" s="159"/>
      <c r="I83" s="167"/>
      <c r="J83" s="168"/>
      <c r="K83" s="732" t="s">
        <v>692</v>
      </c>
      <c r="L83" s="732"/>
      <c r="M83" s="726">
        <f>SUMIFS($BB$15:$BB$74,$F$15:$F$74,"看護職員",$H$15:$H$74,"D")</f>
        <v>0</v>
      </c>
      <c r="N83" s="726"/>
      <c r="O83" s="727">
        <f>SUMIFS($BD$15:$BD$74,$F$15:$F$74,"看護職員",$H$15:$H$74,"D")</f>
        <v>0</v>
      </c>
      <c r="P83" s="727"/>
      <c r="Q83" s="174"/>
      <c r="R83" s="728">
        <v>0</v>
      </c>
      <c r="S83" s="728"/>
      <c r="T83" s="729">
        <v>0</v>
      </c>
      <c r="U83" s="729"/>
      <c r="V83" s="175"/>
      <c r="W83" s="730" t="s">
        <v>694</v>
      </c>
      <c r="X83" s="731"/>
      <c r="Y83" s="78"/>
      <c r="Z83" s="170"/>
      <c r="AA83" s="78"/>
      <c r="AB83" s="78"/>
      <c r="AC83" s="78"/>
      <c r="AD83" s="78"/>
      <c r="AE83" s="78"/>
      <c r="AF83" s="78"/>
      <c r="AG83" s="170"/>
      <c r="AH83" s="170"/>
      <c r="AI83" s="170"/>
      <c r="AJ83" s="170"/>
      <c r="AK83" s="170"/>
      <c r="AL83" s="170"/>
      <c r="AM83" s="170"/>
      <c r="AN83" s="171"/>
      <c r="AO83" s="166"/>
      <c r="AP83" s="161"/>
      <c r="AQ83" s="161"/>
      <c r="AR83" s="161"/>
      <c r="AS83" s="161"/>
      <c r="AT83" s="161"/>
    </row>
    <row r="84" spans="2:46" ht="20.25" customHeight="1" x14ac:dyDescent="0.15">
      <c r="B84" s="39"/>
      <c r="C84" s="159"/>
      <c r="D84" s="159"/>
      <c r="E84" s="159"/>
      <c r="F84" s="159"/>
      <c r="G84" s="159"/>
      <c r="H84" s="159"/>
      <c r="I84" s="167"/>
      <c r="J84" s="168"/>
      <c r="K84" s="732" t="s">
        <v>391</v>
      </c>
      <c r="L84" s="732"/>
      <c r="M84" s="726">
        <f>SUM(M80:N83)</f>
        <v>960</v>
      </c>
      <c r="N84" s="726"/>
      <c r="O84" s="727">
        <f>SUM(O80:P83)</f>
        <v>240</v>
      </c>
      <c r="P84" s="727"/>
      <c r="Q84" s="174"/>
      <c r="R84" s="726">
        <f>SUM(R80:S83)</f>
        <v>0</v>
      </c>
      <c r="S84" s="726"/>
      <c r="T84" s="727">
        <f>SUM(T80:U83)</f>
        <v>0</v>
      </c>
      <c r="U84" s="727"/>
      <c r="V84" s="175"/>
      <c r="W84" s="741">
        <f>SUM(W80:X81)</f>
        <v>6</v>
      </c>
      <c r="X84" s="742"/>
      <c r="Y84" s="78"/>
      <c r="Z84" s="170"/>
      <c r="AA84" s="78"/>
      <c r="AB84" s="78"/>
      <c r="AC84" s="78"/>
      <c r="AD84" s="78"/>
      <c r="AE84" s="78"/>
      <c r="AF84" s="78"/>
      <c r="AG84" s="170"/>
      <c r="AH84" s="170"/>
      <c r="AI84" s="170"/>
      <c r="AJ84" s="170"/>
      <c r="AK84" s="170"/>
      <c r="AL84" s="170"/>
      <c r="AM84" s="170"/>
      <c r="AN84" s="171"/>
      <c r="AO84" s="166"/>
      <c r="AP84" s="161"/>
      <c r="AQ84" s="161"/>
      <c r="AR84" s="161"/>
      <c r="AS84" s="161"/>
      <c r="AT84" s="161"/>
    </row>
    <row r="85" spans="2:46" ht="20.25" customHeight="1" x14ac:dyDescent="0.15">
      <c r="B85" s="39"/>
      <c r="C85" s="159"/>
      <c r="D85" s="159"/>
      <c r="E85" s="159"/>
      <c r="F85" s="159"/>
      <c r="G85" s="159"/>
      <c r="H85" s="159"/>
      <c r="I85" s="167"/>
      <c r="J85" s="167"/>
      <c r="K85" s="177"/>
      <c r="L85" s="177"/>
      <c r="M85" s="177"/>
      <c r="N85" s="177"/>
      <c r="O85" s="178"/>
      <c r="P85" s="178"/>
      <c r="Q85" s="178"/>
      <c r="R85" s="179"/>
      <c r="S85" s="179"/>
      <c r="T85" s="179"/>
      <c r="U85" s="179"/>
      <c r="V85" s="180"/>
      <c r="W85" s="170"/>
      <c r="X85" s="170"/>
      <c r="Y85" s="170"/>
      <c r="Z85" s="170"/>
      <c r="AA85" s="78"/>
      <c r="AB85" s="78"/>
      <c r="AC85" s="78"/>
      <c r="AD85" s="78"/>
      <c r="AE85" s="78"/>
      <c r="AF85" s="78"/>
      <c r="AG85" s="78"/>
      <c r="AH85" s="78"/>
      <c r="AI85" s="78"/>
      <c r="AJ85" s="78"/>
      <c r="AK85" s="78"/>
      <c r="AL85" s="78"/>
      <c r="AM85" s="78"/>
      <c r="AN85" s="78"/>
      <c r="AP85" s="161"/>
      <c r="AQ85" s="161"/>
      <c r="AR85" s="161"/>
      <c r="AS85" s="161"/>
      <c r="AT85" s="161"/>
    </row>
    <row r="86" spans="2:46" ht="20.25" customHeight="1" x14ac:dyDescent="0.15">
      <c r="B86" s="39"/>
      <c r="C86" s="159"/>
      <c r="D86" s="159"/>
      <c r="E86" s="159"/>
      <c r="F86" s="159"/>
      <c r="G86" s="159"/>
      <c r="H86" s="159"/>
      <c r="I86" s="167"/>
      <c r="J86" s="167"/>
      <c r="K86" s="169" t="s">
        <v>392</v>
      </c>
      <c r="L86" s="168"/>
      <c r="M86" s="168"/>
      <c r="N86" s="168"/>
      <c r="O86" s="168"/>
      <c r="P86" s="168"/>
      <c r="Q86" s="181" t="s">
        <v>393</v>
      </c>
      <c r="R86" s="737" t="s">
        <v>394</v>
      </c>
      <c r="S86" s="738"/>
      <c r="T86" s="182"/>
      <c r="U86" s="182"/>
      <c r="V86" s="168"/>
      <c r="W86" s="168"/>
      <c r="X86" s="168"/>
      <c r="Y86" s="170"/>
      <c r="Z86" s="170"/>
      <c r="AA86" s="78"/>
      <c r="AB86" s="78"/>
      <c r="AC86" s="78"/>
      <c r="AD86" s="78"/>
      <c r="AE86" s="78"/>
      <c r="AF86" s="78"/>
      <c r="AG86" s="78"/>
      <c r="AH86" s="78"/>
      <c r="AI86" s="78"/>
      <c r="AJ86" s="78"/>
      <c r="AK86" s="78"/>
      <c r="AL86" s="78"/>
      <c r="AM86" s="78"/>
      <c r="AN86" s="78"/>
      <c r="AP86" s="161"/>
      <c r="AQ86" s="161"/>
      <c r="AR86" s="161"/>
      <c r="AS86" s="161"/>
      <c r="AT86" s="161"/>
    </row>
    <row r="87" spans="2:46" ht="20.25" customHeight="1" x14ac:dyDescent="0.15">
      <c r="B87" s="39"/>
      <c r="C87" s="159"/>
      <c r="D87" s="159"/>
      <c r="E87" s="159"/>
      <c r="F87" s="159"/>
      <c r="G87" s="159"/>
      <c r="H87" s="159"/>
      <c r="I87" s="167"/>
      <c r="J87" s="167"/>
      <c r="K87" s="168" t="s">
        <v>395</v>
      </c>
      <c r="L87" s="168"/>
      <c r="M87" s="168"/>
      <c r="N87" s="168"/>
      <c r="O87" s="168"/>
      <c r="P87" s="168" t="s">
        <v>396</v>
      </c>
      <c r="Q87" s="168"/>
      <c r="R87" s="168"/>
      <c r="S87" s="168"/>
      <c r="T87" s="169"/>
      <c r="U87" s="168"/>
      <c r="V87" s="168"/>
      <c r="W87" s="168"/>
      <c r="X87" s="168"/>
      <c r="Y87" s="170"/>
      <c r="Z87" s="170"/>
      <c r="AA87" s="78"/>
      <c r="AB87" s="78"/>
      <c r="AC87" s="78"/>
      <c r="AD87" s="78"/>
      <c r="AE87" s="78"/>
      <c r="AF87" s="78"/>
      <c r="AG87" s="78"/>
      <c r="AH87" s="78"/>
      <c r="AI87" s="78"/>
      <c r="AJ87" s="78"/>
      <c r="AK87" s="78"/>
      <c r="AL87" s="78"/>
      <c r="AM87" s="78"/>
      <c r="AN87" s="78"/>
      <c r="AP87" s="161"/>
      <c r="AQ87" s="161"/>
      <c r="AR87" s="161"/>
      <c r="AS87" s="161"/>
      <c r="AT87" s="161"/>
    </row>
    <row r="88" spans="2:46" ht="20.25" customHeight="1" x14ac:dyDescent="0.15">
      <c r="B88" s="39"/>
      <c r="C88" s="159"/>
      <c r="D88" s="159"/>
      <c r="E88" s="159"/>
      <c r="F88" s="159"/>
      <c r="G88" s="159"/>
      <c r="H88" s="159"/>
      <c r="I88" s="167"/>
      <c r="J88" s="167"/>
      <c r="K88" s="168" t="str">
        <f>IF($R$86="週","対象時間数（週平均）","対象時間数（当月合計）")</f>
        <v>対象時間数（週平均）</v>
      </c>
      <c r="L88" s="168"/>
      <c r="M88" s="168"/>
      <c r="N88" s="168"/>
      <c r="O88" s="168"/>
      <c r="P88" s="168" t="str">
        <f>IF($R$86="週","週に勤務すべき時間数","当月に勤務すべき時間数")</f>
        <v>週に勤務すべき時間数</v>
      </c>
      <c r="Q88" s="168"/>
      <c r="R88" s="168"/>
      <c r="S88" s="168"/>
      <c r="T88" s="169"/>
      <c r="U88" s="168" t="s">
        <v>397</v>
      </c>
      <c r="V88" s="168"/>
      <c r="W88" s="168"/>
      <c r="X88" s="168"/>
      <c r="Y88" s="170"/>
      <c r="Z88" s="170"/>
      <c r="AG88" s="78"/>
      <c r="AH88" s="78"/>
      <c r="AI88" s="78"/>
      <c r="AJ88" s="78"/>
      <c r="AK88" s="78"/>
      <c r="AL88" s="78"/>
      <c r="AM88" s="78"/>
      <c r="AN88" s="78"/>
      <c r="AP88" s="161"/>
      <c r="AQ88" s="161"/>
      <c r="AR88" s="161"/>
      <c r="AS88" s="161"/>
      <c r="AT88" s="161"/>
    </row>
    <row r="89" spans="2:46" ht="20.25" customHeight="1" x14ac:dyDescent="0.15">
      <c r="I89" s="78"/>
      <c r="J89" s="78"/>
      <c r="K89" s="739">
        <f>IF($R$86="週",T84,R84)</f>
        <v>0</v>
      </c>
      <c r="L89" s="739"/>
      <c r="M89" s="739"/>
      <c r="N89" s="739"/>
      <c r="O89" s="183" t="s">
        <v>398</v>
      </c>
      <c r="P89" s="732">
        <f>IF($R$86="週",$BA$6,$BE$6)</f>
        <v>40</v>
      </c>
      <c r="Q89" s="732"/>
      <c r="R89" s="732"/>
      <c r="S89" s="732"/>
      <c r="T89" s="183" t="s">
        <v>695</v>
      </c>
      <c r="U89" s="735">
        <f>ROUNDDOWN(K89/P89,1)</f>
        <v>0</v>
      </c>
      <c r="V89" s="735"/>
      <c r="W89" s="735"/>
      <c r="X89" s="735"/>
      <c r="Y89" s="78"/>
      <c r="Z89" s="78"/>
      <c r="AG89" s="78"/>
      <c r="AH89" s="78"/>
      <c r="AI89" s="78"/>
      <c r="AJ89" s="78"/>
      <c r="AK89" s="78"/>
      <c r="AL89" s="78"/>
      <c r="AM89" s="78"/>
      <c r="AN89" s="78"/>
    </row>
    <row r="90" spans="2:46" ht="20.25" customHeight="1" x14ac:dyDescent="0.15">
      <c r="I90" s="78"/>
      <c r="J90" s="78"/>
      <c r="K90" s="168"/>
      <c r="L90" s="168"/>
      <c r="M90" s="168"/>
      <c r="N90" s="168"/>
      <c r="O90" s="168"/>
      <c r="P90" s="168"/>
      <c r="Q90" s="168"/>
      <c r="R90" s="168"/>
      <c r="S90" s="168"/>
      <c r="T90" s="169"/>
      <c r="U90" s="168" t="s">
        <v>399</v>
      </c>
      <c r="V90" s="168"/>
      <c r="W90" s="168"/>
      <c r="X90" s="168"/>
      <c r="Y90" s="78"/>
      <c r="Z90" s="78"/>
      <c r="AG90" s="78"/>
      <c r="AH90" s="78"/>
      <c r="AI90" s="78"/>
      <c r="AJ90" s="78"/>
      <c r="AK90" s="78"/>
      <c r="AL90" s="78"/>
      <c r="AM90" s="78"/>
      <c r="AN90" s="78"/>
    </row>
    <row r="91" spans="2:46" ht="20.25" customHeight="1" x14ac:dyDescent="0.15">
      <c r="I91" s="78"/>
      <c r="J91" s="78"/>
      <c r="K91" s="168" t="s">
        <v>696</v>
      </c>
      <c r="L91" s="168"/>
      <c r="M91" s="168"/>
      <c r="N91" s="168"/>
      <c r="O91" s="168"/>
      <c r="P91" s="168"/>
      <c r="Q91" s="168"/>
      <c r="R91" s="168"/>
      <c r="S91" s="168"/>
      <c r="T91" s="169"/>
      <c r="U91" s="168"/>
      <c r="V91" s="168"/>
      <c r="W91" s="168"/>
      <c r="X91" s="168"/>
      <c r="Y91" s="78"/>
      <c r="Z91" s="78"/>
    </row>
    <row r="92" spans="2:46" ht="20.25" customHeight="1" x14ac:dyDescent="0.15">
      <c r="I92" s="78"/>
      <c r="J92" s="78"/>
      <c r="K92" s="168" t="s">
        <v>377</v>
      </c>
      <c r="L92" s="168"/>
      <c r="M92" s="168"/>
      <c r="N92" s="168"/>
      <c r="O92" s="168"/>
      <c r="P92" s="168"/>
      <c r="Q92" s="168"/>
      <c r="R92" s="168"/>
      <c r="S92" s="168"/>
      <c r="T92" s="169"/>
      <c r="U92" s="740"/>
      <c r="V92" s="740"/>
      <c r="W92" s="740"/>
      <c r="X92" s="740"/>
      <c r="Y92" s="78"/>
      <c r="Z92" s="78"/>
    </row>
    <row r="93" spans="2:46" ht="20.25" customHeight="1" x14ac:dyDescent="0.15">
      <c r="I93" s="78"/>
      <c r="J93" s="78"/>
      <c r="K93" s="172" t="s">
        <v>400</v>
      </c>
      <c r="L93" s="172"/>
      <c r="M93" s="172"/>
      <c r="N93" s="172"/>
      <c r="O93" s="172"/>
      <c r="P93" s="168" t="s">
        <v>401</v>
      </c>
      <c r="Q93" s="172"/>
      <c r="R93" s="172"/>
      <c r="S93" s="172"/>
      <c r="T93" s="172"/>
      <c r="U93" s="733" t="s">
        <v>391</v>
      </c>
      <c r="V93" s="733"/>
      <c r="W93" s="733"/>
      <c r="X93" s="733"/>
      <c r="Y93" s="78"/>
      <c r="Z93" s="78"/>
    </row>
    <row r="94" spans="2:46" ht="20.25" customHeight="1" x14ac:dyDescent="0.15">
      <c r="I94" s="78"/>
      <c r="J94" s="78"/>
      <c r="K94" s="732">
        <f>W84</f>
        <v>6</v>
      </c>
      <c r="L94" s="732"/>
      <c r="M94" s="732"/>
      <c r="N94" s="732"/>
      <c r="O94" s="183" t="s">
        <v>402</v>
      </c>
      <c r="P94" s="735">
        <f>U89</f>
        <v>0</v>
      </c>
      <c r="Q94" s="735"/>
      <c r="R94" s="735"/>
      <c r="S94" s="735"/>
      <c r="T94" s="183" t="s">
        <v>697</v>
      </c>
      <c r="U94" s="736">
        <f>ROUNDDOWN(K94+P94,1)</f>
        <v>6</v>
      </c>
      <c r="V94" s="736"/>
      <c r="W94" s="736"/>
      <c r="X94" s="736"/>
      <c r="Y94" s="184"/>
      <c r="Z94" s="184"/>
    </row>
    <row r="95" spans="2:46" ht="20.25" customHeight="1" x14ac:dyDescent="0.15"/>
    <row r="96" spans="2:4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34" spans="1:59" x14ac:dyDescent="0.15">
      <c r="AQ134" s="185"/>
      <c r="AR134" s="185"/>
      <c r="AS134" s="185"/>
      <c r="AT134" s="185"/>
      <c r="AU134" s="185"/>
      <c r="AV134" s="185"/>
    </row>
    <row r="135" spans="1:59" x14ac:dyDescent="0.15">
      <c r="AQ135" s="185"/>
      <c r="AR135" s="185"/>
      <c r="AS135" s="185"/>
      <c r="AT135" s="185"/>
      <c r="AU135" s="185"/>
      <c r="AV135" s="185"/>
    </row>
    <row r="137" spans="1:59" x14ac:dyDescent="0.15">
      <c r="AW137" s="185"/>
      <c r="AX137" s="185"/>
      <c r="AY137" s="185"/>
      <c r="AZ137" s="186"/>
      <c r="BA137" s="186"/>
      <c r="BB137" s="186"/>
      <c r="BC137" s="186"/>
      <c r="BD137" s="186"/>
      <c r="BE137" s="186"/>
    </row>
    <row r="138" spans="1:59" x14ac:dyDescent="0.15">
      <c r="AW138" s="185"/>
      <c r="AX138" s="185"/>
      <c r="AY138" s="185"/>
      <c r="AZ138" s="186"/>
      <c r="BA138" s="186"/>
      <c r="BB138" s="186"/>
      <c r="BC138" s="186"/>
      <c r="BD138" s="186"/>
      <c r="BE138" s="186"/>
    </row>
    <row r="141" spans="1:59" x14ac:dyDescent="0.15">
      <c r="A141" s="187"/>
      <c r="B141" s="187"/>
      <c r="C141" s="188"/>
      <c r="D141" s="188"/>
      <c r="E141" s="188"/>
      <c r="F141" s="188"/>
      <c r="G141" s="188"/>
      <c r="H141" s="188"/>
      <c r="I141" s="188"/>
      <c r="J141" s="188"/>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BF141" s="186"/>
      <c r="BG141" s="186"/>
    </row>
    <row r="142" spans="1:59" x14ac:dyDescent="0.15">
      <c r="A142" s="187"/>
      <c r="B142" s="187"/>
      <c r="C142" s="188"/>
      <c r="D142" s="188"/>
      <c r="E142" s="188"/>
      <c r="F142" s="188"/>
      <c r="G142" s="188"/>
      <c r="H142" s="188"/>
      <c r="I142" s="188"/>
      <c r="J142" s="188"/>
      <c r="K142" s="185"/>
      <c r="L142" s="185"/>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BF142" s="186"/>
      <c r="BG142" s="186"/>
    </row>
    <row r="143" spans="1:59" x14ac:dyDescent="0.15">
      <c r="A143" s="187"/>
      <c r="B143" s="187"/>
      <c r="C143" s="189"/>
      <c r="D143" s="189"/>
      <c r="E143" s="189"/>
      <c r="F143" s="189"/>
      <c r="G143" s="189"/>
      <c r="H143" s="189"/>
      <c r="I143" s="189"/>
      <c r="J143" s="189"/>
      <c r="K143" s="188"/>
      <c r="L143" s="188"/>
      <c r="M143" s="187"/>
      <c r="N143" s="187"/>
      <c r="O143" s="187"/>
      <c r="P143" s="187"/>
      <c r="Q143" s="187"/>
      <c r="R143" s="187"/>
    </row>
    <row r="144" spans="1:59" x14ac:dyDescent="0.15">
      <c r="A144" s="187"/>
      <c r="B144" s="187"/>
      <c r="C144" s="189"/>
      <c r="D144" s="189"/>
      <c r="E144" s="189"/>
      <c r="F144" s="189"/>
      <c r="G144" s="189"/>
      <c r="H144" s="189"/>
      <c r="I144" s="189"/>
      <c r="J144" s="189"/>
      <c r="K144" s="188"/>
      <c r="L144" s="188"/>
      <c r="M144" s="187"/>
      <c r="N144" s="187"/>
      <c r="O144" s="187"/>
      <c r="P144" s="187"/>
      <c r="Q144" s="187"/>
      <c r="R144" s="187"/>
    </row>
    <row r="145" spans="3:10" x14ac:dyDescent="0.15">
      <c r="C145" s="89"/>
      <c r="D145" s="89"/>
      <c r="E145" s="89"/>
      <c r="F145" s="89"/>
      <c r="G145" s="89"/>
      <c r="H145" s="89"/>
      <c r="I145" s="89"/>
      <c r="J145" s="89"/>
    </row>
    <row r="146" spans="3:10" x14ac:dyDescent="0.15">
      <c r="C146" s="89"/>
      <c r="D146" s="89"/>
      <c r="E146" s="89"/>
      <c r="F146" s="89"/>
      <c r="G146" s="89"/>
      <c r="H146" s="89"/>
      <c r="I146" s="89"/>
      <c r="J146" s="89"/>
    </row>
    <row r="147" spans="3:10" x14ac:dyDescent="0.15">
      <c r="C147" s="89"/>
      <c r="D147" s="89"/>
      <c r="E147" s="89"/>
      <c r="F147" s="89"/>
      <c r="G147" s="89"/>
      <c r="H147" s="89"/>
      <c r="I147" s="89"/>
      <c r="J147" s="89"/>
    </row>
    <row r="148" spans="3:10" x14ac:dyDescent="0.15">
      <c r="C148" s="89"/>
      <c r="D148" s="89"/>
      <c r="E148" s="89"/>
      <c r="F148" s="89"/>
      <c r="G148" s="89"/>
      <c r="H148" s="89"/>
      <c r="I148" s="89"/>
      <c r="J148" s="89"/>
    </row>
  </sheetData>
  <sheetProtection insertRows="0" deleteRows="0"/>
  <mergeCells count="383">
    <mergeCell ref="B10:B14"/>
    <mergeCell ref="C10:D14"/>
    <mergeCell ref="I10:J14"/>
    <mergeCell ref="K10:N14"/>
    <mergeCell ref="O10:S14"/>
    <mergeCell ref="W10:BA10"/>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73:B74"/>
    <mergeCell ref="C73:D74"/>
    <mergeCell ref="I73:J74"/>
    <mergeCell ref="K73:N74"/>
    <mergeCell ref="O73:S74"/>
    <mergeCell ref="BB73:BC73"/>
    <mergeCell ref="B67:B68"/>
    <mergeCell ref="C67:D68"/>
    <mergeCell ref="I67:J68"/>
    <mergeCell ref="K67:N68"/>
    <mergeCell ref="O67:S68"/>
    <mergeCell ref="BB67:BC67"/>
    <mergeCell ref="BD69:BE69"/>
    <mergeCell ref="BF69:BJ70"/>
    <mergeCell ref="BB70:BC70"/>
    <mergeCell ref="BD70:BE70"/>
    <mergeCell ref="B71:B72"/>
    <mergeCell ref="C71:D72"/>
    <mergeCell ref="I71:J72"/>
    <mergeCell ref="K71:N72"/>
    <mergeCell ref="O71:S72"/>
    <mergeCell ref="BB71:BC71"/>
    <mergeCell ref="B69:B70"/>
    <mergeCell ref="C69:D70"/>
    <mergeCell ref="I69:J70"/>
    <mergeCell ref="K69:N70"/>
    <mergeCell ref="O69:S70"/>
    <mergeCell ref="BB69:BC69"/>
    <mergeCell ref="BD73:BE73"/>
    <mergeCell ref="BF73:BJ74"/>
    <mergeCell ref="BB74:BC74"/>
    <mergeCell ref="BD74:BE74"/>
    <mergeCell ref="AA77:AB77"/>
    <mergeCell ref="AC77:AF77"/>
    <mergeCell ref="AP77:AS77"/>
    <mergeCell ref="BD71:BE71"/>
    <mergeCell ref="BF71:BJ72"/>
    <mergeCell ref="BB72:BC72"/>
    <mergeCell ref="BD72:BE72"/>
    <mergeCell ref="AA79:AB79"/>
    <mergeCell ref="AC79:AF79"/>
    <mergeCell ref="AP79:AS79"/>
    <mergeCell ref="K80:L80"/>
    <mergeCell ref="M80:N80"/>
    <mergeCell ref="O80:P80"/>
    <mergeCell ref="R80:S80"/>
    <mergeCell ref="T80:U80"/>
    <mergeCell ref="W80:X80"/>
    <mergeCell ref="AA80:AB80"/>
    <mergeCell ref="K78:L79"/>
    <mergeCell ref="M78:P78"/>
    <mergeCell ref="R78:U78"/>
    <mergeCell ref="AA78:AB78"/>
    <mergeCell ref="AC78:AF78"/>
    <mergeCell ref="AP78:AS78"/>
    <mergeCell ref="M79:N79"/>
    <mergeCell ref="O79:P79"/>
    <mergeCell ref="R79:S79"/>
    <mergeCell ref="T79:U79"/>
    <mergeCell ref="K82:L82"/>
    <mergeCell ref="M82:N82"/>
    <mergeCell ref="O82:P82"/>
    <mergeCell ref="R82:S82"/>
    <mergeCell ref="T82:U82"/>
    <mergeCell ref="W82:X82"/>
    <mergeCell ref="AC80:AF80"/>
    <mergeCell ref="K81:L81"/>
    <mergeCell ref="M81:N81"/>
    <mergeCell ref="O81:P81"/>
    <mergeCell ref="R81:S81"/>
    <mergeCell ref="T81:U81"/>
    <mergeCell ref="W81:X81"/>
    <mergeCell ref="AA81:AB81"/>
    <mergeCell ref="AC81:AF81"/>
    <mergeCell ref="K84:L84"/>
    <mergeCell ref="M84:N84"/>
    <mergeCell ref="O84:P84"/>
    <mergeCell ref="R84:S84"/>
    <mergeCell ref="T84:U84"/>
    <mergeCell ref="W84:X84"/>
    <mergeCell ref="K83:L83"/>
    <mergeCell ref="M83:N83"/>
    <mergeCell ref="O83:P83"/>
    <mergeCell ref="R83:S83"/>
    <mergeCell ref="T83:U83"/>
    <mergeCell ref="W83:X83"/>
    <mergeCell ref="K94:N94"/>
    <mergeCell ref="P94:S94"/>
    <mergeCell ref="U94:X94"/>
    <mergeCell ref="R86:S86"/>
    <mergeCell ref="K89:N89"/>
    <mergeCell ref="P89:S89"/>
    <mergeCell ref="U89:X89"/>
    <mergeCell ref="U92:X92"/>
    <mergeCell ref="U93:X93"/>
  </mergeCells>
  <phoneticPr fontId="4"/>
  <conditionalFormatting sqref="W88:Z88">
    <cfRule type="expression" dxfId="66" priority="62">
      <formula>OR(#REF!=$B75,#REF!=$B75)</formula>
    </cfRule>
  </conditionalFormatting>
  <conditionalFormatting sqref="Z78 W78:X78 W87:Z87">
    <cfRule type="expression" dxfId="65" priority="63">
      <formula>OR(#REF!=$B76,#REF!=$B76)</formula>
    </cfRule>
  </conditionalFormatting>
  <conditionalFormatting sqref="W16:BE16">
    <cfRule type="expression" dxfId="64" priority="61">
      <formula>INDIRECT(ADDRESS(ROW(),COLUMN()))=TRUNC(INDIRECT(ADDRESS(ROW(),COLUMN())))</formula>
    </cfRule>
  </conditionalFormatting>
  <conditionalFormatting sqref="BB18:BE18">
    <cfRule type="expression" dxfId="63" priority="60">
      <formula>INDIRECT(ADDRESS(ROW(),COLUMN()))=TRUNC(INDIRECT(ADDRESS(ROW(),COLUMN())))</formula>
    </cfRule>
  </conditionalFormatting>
  <conditionalFormatting sqref="BB20:BE20">
    <cfRule type="expression" dxfId="62" priority="59">
      <formula>INDIRECT(ADDRESS(ROW(),COLUMN()))=TRUNC(INDIRECT(ADDRESS(ROW(),COLUMN())))</formula>
    </cfRule>
  </conditionalFormatting>
  <conditionalFormatting sqref="BB22:BE22">
    <cfRule type="expression" dxfId="61" priority="58">
      <formula>INDIRECT(ADDRESS(ROW(),COLUMN()))=TRUNC(INDIRECT(ADDRESS(ROW(),COLUMN())))</formula>
    </cfRule>
  </conditionalFormatting>
  <conditionalFormatting sqref="BB24:BE24">
    <cfRule type="expression" dxfId="60" priority="57">
      <formula>INDIRECT(ADDRESS(ROW(),COLUMN()))=TRUNC(INDIRECT(ADDRESS(ROW(),COLUMN())))</formula>
    </cfRule>
  </conditionalFormatting>
  <conditionalFormatting sqref="BB26:BE26">
    <cfRule type="expression" dxfId="59" priority="56">
      <formula>INDIRECT(ADDRESS(ROW(),COLUMN()))=TRUNC(INDIRECT(ADDRESS(ROW(),COLUMN())))</formula>
    </cfRule>
  </conditionalFormatting>
  <conditionalFormatting sqref="BB28:BE28">
    <cfRule type="expression" dxfId="58" priority="55">
      <formula>INDIRECT(ADDRESS(ROW(),COLUMN()))=TRUNC(INDIRECT(ADDRESS(ROW(),COLUMN())))</formula>
    </cfRule>
  </conditionalFormatting>
  <conditionalFormatting sqref="BB30:BE30">
    <cfRule type="expression" dxfId="57" priority="54">
      <formula>INDIRECT(ADDRESS(ROW(),COLUMN()))=TRUNC(INDIRECT(ADDRESS(ROW(),COLUMN())))</formula>
    </cfRule>
  </conditionalFormatting>
  <conditionalFormatting sqref="BB32:BE32">
    <cfRule type="expression" dxfId="56" priority="53">
      <formula>INDIRECT(ADDRESS(ROW(),COLUMN()))=TRUNC(INDIRECT(ADDRESS(ROW(),COLUMN())))</formula>
    </cfRule>
  </conditionalFormatting>
  <conditionalFormatting sqref="BB34:BE34">
    <cfRule type="expression" dxfId="55" priority="52">
      <formula>INDIRECT(ADDRESS(ROW(),COLUMN()))=TRUNC(INDIRECT(ADDRESS(ROW(),COLUMN())))</formula>
    </cfRule>
  </conditionalFormatting>
  <conditionalFormatting sqref="BB36:BE36">
    <cfRule type="expression" dxfId="54" priority="51">
      <formula>INDIRECT(ADDRESS(ROW(),COLUMN()))=TRUNC(INDIRECT(ADDRESS(ROW(),COLUMN())))</formula>
    </cfRule>
  </conditionalFormatting>
  <conditionalFormatting sqref="BB38:BE38">
    <cfRule type="expression" dxfId="53" priority="50">
      <formula>INDIRECT(ADDRESS(ROW(),COLUMN()))=TRUNC(INDIRECT(ADDRESS(ROW(),COLUMN())))</formula>
    </cfRule>
  </conditionalFormatting>
  <conditionalFormatting sqref="BB40:BE40">
    <cfRule type="expression" dxfId="52" priority="49">
      <formula>INDIRECT(ADDRESS(ROW(),COLUMN()))=TRUNC(INDIRECT(ADDRESS(ROW(),COLUMN())))</formula>
    </cfRule>
  </conditionalFormatting>
  <conditionalFormatting sqref="BB42:BE42">
    <cfRule type="expression" dxfId="51" priority="48">
      <formula>INDIRECT(ADDRESS(ROW(),COLUMN()))=TRUNC(INDIRECT(ADDRESS(ROW(),COLUMN())))</formula>
    </cfRule>
  </conditionalFormatting>
  <conditionalFormatting sqref="BB44:BE44">
    <cfRule type="expression" dxfId="50" priority="47">
      <formula>INDIRECT(ADDRESS(ROW(),COLUMN()))=TRUNC(INDIRECT(ADDRESS(ROW(),COLUMN())))</formula>
    </cfRule>
  </conditionalFormatting>
  <conditionalFormatting sqref="BB46:BE46">
    <cfRule type="expression" dxfId="49" priority="46">
      <formula>INDIRECT(ADDRESS(ROW(),COLUMN()))=TRUNC(INDIRECT(ADDRESS(ROW(),COLUMN())))</formula>
    </cfRule>
  </conditionalFormatting>
  <conditionalFormatting sqref="BB48:BE48">
    <cfRule type="expression" dxfId="48" priority="45">
      <formula>INDIRECT(ADDRESS(ROW(),COLUMN()))=TRUNC(INDIRECT(ADDRESS(ROW(),COLUMN())))</formula>
    </cfRule>
  </conditionalFormatting>
  <conditionalFormatting sqref="BB50:BE50">
    <cfRule type="expression" dxfId="47" priority="44">
      <formula>INDIRECT(ADDRESS(ROW(),COLUMN()))=TRUNC(INDIRECT(ADDRESS(ROW(),COLUMN())))</formula>
    </cfRule>
  </conditionalFormatting>
  <conditionalFormatting sqref="BB52:BE52">
    <cfRule type="expression" dxfId="46" priority="43">
      <formula>INDIRECT(ADDRESS(ROW(),COLUMN()))=TRUNC(INDIRECT(ADDRESS(ROW(),COLUMN())))</formula>
    </cfRule>
  </conditionalFormatting>
  <conditionalFormatting sqref="BB54:BE54">
    <cfRule type="expression" dxfId="45" priority="42">
      <formula>INDIRECT(ADDRESS(ROW(),COLUMN()))=TRUNC(INDIRECT(ADDRESS(ROW(),COLUMN())))</formula>
    </cfRule>
  </conditionalFormatting>
  <conditionalFormatting sqref="BB56:BE56">
    <cfRule type="expression" dxfId="44" priority="41">
      <formula>INDIRECT(ADDRESS(ROW(),COLUMN()))=TRUNC(INDIRECT(ADDRESS(ROW(),COLUMN())))</formula>
    </cfRule>
  </conditionalFormatting>
  <conditionalFormatting sqref="BB58:BE58">
    <cfRule type="expression" dxfId="43" priority="40">
      <formula>INDIRECT(ADDRESS(ROW(),COLUMN()))=TRUNC(INDIRECT(ADDRESS(ROW(),COLUMN())))</formula>
    </cfRule>
  </conditionalFormatting>
  <conditionalFormatting sqref="BB60:BE60">
    <cfRule type="expression" dxfId="42" priority="39">
      <formula>INDIRECT(ADDRESS(ROW(),COLUMN()))=TRUNC(INDIRECT(ADDRESS(ROW(),COLUMN())))</formula>
    </cfRule>
  </conditionalFormatting>
  <conditionalFormatting sqref="BB62:BE62">
    <cfRule type="expression" dxfId="41" priority="38">
      <formula>INDIRECT(ADDRESS(ROW(),COLUMN()))=TRUNC(INDIRECT(ADDRESS(ROW(),COLUMN())))</formula>
    </cfRule>
  </conditionalFormatting>
  <conditionalFormatting sqref="BB64:BE64">
    <cfRule type="expression" dxfId="40" priority="37">
      <formula>INDIRECT(ADDRESS(ROW(),COLUMN()))=TRUNC(INDIRECT(ADDRESS(ROW(),COLUMN())))</formula>
    </cfRule>
  </conditionalFormatting>
  <conditionalFormatting sqref="BB66:BE66">
    <cfRule type="expression" dxfId="39" priority="36">
      <formula>INDIRECT(ADDRESS(ROW(),COLUMN()))=TRUNC(INDIRECT(ADDRESS(ROW(),COLUMN())))</formula>
    </cfRule>
  </conditionalFormatting>
  <conditionalFormatting sqref="BB68:BE68">
    <cfRule type="expression" dxfId="38" priority="35">
      <formula>INDIRECT(ADDRESS(ROW(),COLUMN()))=TRUNC(INDIRECT(ADDRESS(ROW(),COLUMN())))</formula>
    </cfRule>
  </conditionalFormatting>
  <conditionalFormatting sqref="BB70:BE70">
    <cfRule type="expression" dxfId="37" priority="34">
      <formula>INDIRECT(ADDRESS(ROW(),COLUMN()))=TRUNC(INDIRECT(ADDRESS(ROW(),COLUMN())))</formula>
    </cfRule>
  </conditionalFormatting>
  <conditionalFormatting sqref="BB72:BE72">
    <cfRule type="expression" dxfId="36" priority="33">
      <formula>INDIRECT(ADDRESS(ROW(),COLUMN()))=TRUNC(INDIRECT(ADDRESS(ROW(),COLUMN())))</formula>
    </cfRule>
  </conditionalFormatting>
  <conditionalFormatting sqref="BB74:BE74">
    <cfRule type="expression" dxfId="35" priority="32">
      <formula>INDIRECT(ADDRESS(ROW(),COLUMN()))=TRUNC(INDIRECT(ADDRESS(ROW(),COLUMN())))</formula>
    </cfRule>
  </conditionalFormatting>
  <conditionalFormatting sqref="M80:X84">
    <cfRule type="expression" dxfId="34" priority="31">
      <formula>INDIRECT(ADDRESS(ROW(),COLUMN()))=TRUNC(INDIRECT(ADDRESS(ROW(),COLUMN())))</formula>
    </cfRule>
  </conditionalFormatting>
  <conditionalFormatting sqref="K89:N89">
    <cfRule type="expression" dxfId="33" priority="30">
      <formula>INDIRECT(ADDRESS(ROW(),COLUMN()))=TRUNC(INDIRECT(ADDRESS(ROW(),COLUMN())))</formula>
    </cfRule>
  </conditionalFormatting>
  <conditionalFormatting sqref="W60:BA60">
    <cfRule type="expression" dxfId="32" priority="8">
      <formula>INDIRECT(ADDRESS(ROW(),COLUMN()))=TRUNC(INDIRECT(ADDRESS(ROW(),COLUMN())))</formula>
    </cfRule>
  </conditionalFormatting>
  <conditionalFormatting sqref="W18:BA18">
    <cfRule type="expression" dxfId="31" priority="29">
      <formula>INDIRECT(ADDRESS(ROW(),COLUMN()))=TRUNC(INDIRECT(ADDRESS(ROW(),COLUMN())))</formula>
    </cfRule>
  </conditionalFormatting>
  <conditionalFormatting sqref="W20:BA20">
    <cfRule type="expression" dxfId="30" priority="28">
      <formula>INDIRECT(ADDRESS(ROW(),COLUMN()))=TRUNC(INDIRECT(ADDRESS(ROW(),COLUMN())))</formula>
    </cfRule>
  </conditionalFormatting>
  <conditionalFormatting sqref="W22:BA22">
    <cfRule type="expression" dxfId="29" priority="27">
      <formula>INDIRECT(ADDRESS(ROW(),COLUMN()))=TRUNC(INDIRECT(ADDRESS(ROW(),COLUMN())))</formula>
    </cfRule>
  </conditionalFormatting>
  <conditionalFormatting sqref="W24:BA24">
    <cfRule type="expression" dxfId="28" priority="26">
      <formula>INDIRECT(ADDRESS(ROW(),COLUMN()))=TRUNC(INDIRECT(ADDRESS(ROW(),COLUMN())))</formula>
    </cfRule>
  </conditionalFormatting>
  <conditionalFormatting sqref="W26:BA26">
    <cfRule type="expression" dxfId="27" priority="25">
      <formula>INDIRECT(ADDRESS(ROW(),COLUMN()))=TRUNC(INDIRECT(ADDRESS(ROW(),COLUMN())))</formula>
    </cfRule>
  </conditionalFormatting>
  <conditionalFormatting sqref="W28:BA28">
    <cfRule type="expression" dxfId="26" priority="24">
      <formula>INDIRECT(ADDRESS(ROW(),COLUMN()))=TRUNC(INDIRECT(ADDRESS(ROW(),COLUMN())))</formula>
    </cfRule>
  </conditionalFormatting>
  <conditionalFormatting sqref="W30:BA30">
    <cfRule type="expression" dxfId="25" priority="23">
      <formula>INDIRECT(ADDRESS(ROW(),COLUMN()))=TRUNC(INDIRECT(ADDRESS(ROW(),COLUMN())))</formula>
    </cfRule>
  </conditionalFormatting>
  <conditionalFormatting sqref="W32:BA32">
    <cfRule type="expression" dxfId="24" priority="22">
      <formula>INDIRECT(ADDRESS(ROW(),COLUMN()))=TRUNC(INDIRECT(ADDRESS(ROW(),COLUMN())))</formula>
    </cfRule>
  </conditionalFormatting>
  <conditionalFormatting sqref="W34:BA34">
    <cfRule type="expression" dxfId="23" priority="21">
      <formula>INDIRECT(ADDRESS(ROW(),COLUMN()))=TRUNC(INDIRECT(ADDRESS(ROW(),COLUMN())))</formula>
    </cfRule>
  </conditionalFormatting>
  <conditionalFormatting sqref="W36:BA36">
    <cfRule type="expression" dxfId="22" priority="20">
      <formula>INDIRECT(ADDRESS(ROW(),COLUMN()))=TRUNC(INDIRECT(ADDRESS(ROW(),COLUMN())))</formula>
    </cfRule>
  </conditionalFormatting>
  <conditionalFormatting sqref="W38:BA38">
    <cfRule type="expression" dxfId="21" priority="19">
      <formula>INDIRECT(ADDRESS(ROW(),COLUMN()))=TRUNC(INDIRECT(ADDRESS(ROW(),COLUMN())))</formula>
    </cfRule>
  </conditionalFormatting>
  <conditionalFormatting sqref="W40:BA40">
    <cfRule type="expression" dxfId="20" priority="18">
      <formula>INDIRECT(ADDRESS(ROW(),COLUMN()))=TRUNC(INDIRECT(ADDRESS(ROW(),COLUMN())))</formula>
    </cfRule>
  </conditionalFormatting>
  <conditionalFormatting sqref="W42:BA42">
    <cfRule type="expression" dxfId="19" priority="17">
      <formula>INDIRECT(ADDRESS(ROW(),COLUMN()))=TRUNC(INDIRECT(ADDRESS(ROW(),COLUMN())))</formula>
    </cfRule>
  </conditionalFormatting>
  <conditionalFormatting sqref="W44:BA44">
    <cfRule type="expression" dxfId="18" priority="16">
      <formula>INDIRECT(ADDRESS(ROW(),COLUMN()))=TRUNC(INDIRECT(ADDRESS(ROW(),COLUMN())))</formula>
    </cfRule>
  </conditionalFormatting>
  <conditionalFormatting sqref="W46:BA46">
    <cfRule type="expression" dxfId="17" priority="15">
      <formula>INDIRECT(ADDRESS(ROW(),COLUMN()))=TRUNC(INDIRECT(ADDRESS(ROW(),COLUMN())))</formula>
    </cfRule>
  </conditionalFormatting>
  <conditionalFormatting sqref="W48:BA48">
    <cfRule type="expression" dxfId="16" priority="14">
      <formula>INDIRECT(ADDRESS(ROW(),COLUMN()))=TRUNC(INDIRECT(ADDRESS(ROW(),COLUMN())))</formula>
    </cfRule>
  </conditionalFormatting>
  <conditionalFormatting sqref="W50:BA50">
    <cfRule type="expression" dxfId="15" priority="13">
      <formula>INDIRECT(ADDRESS(ROW(),COLUMN()))=TRUNC(INDIRECT(ADDRESS(ROW(),COLUMN())))</formula>
    </cfRule>
  </conditionalFormatting>
  <conditionalFormatting sqref="W52:BA52">
    <cfRule type="expression" dxfId="14" priority="12">
      <formula>INDIRECT(ADDRESS(ROW(),COLUMN()))=TRUNC(INDIRECT(ADDRESS(ROW(),COLUMN())))</formula>
    </cfRule>
  </conditionalFormatting>
  <conditionalFormatting sqref="W54:BA54">
    <cfRule type="expression" dxfId="13" priority="11">
      <formula>INDIRECT(ADDRESS(ROW(),COLUMN()))=TRUNC(INDIRECT(ADDRESS(ROW(),COLUMN())))</formula>
    </cfRule>
  </conditionalFormatting>
  <conditionalFormatting sqref="W56:BA56">
    <cfRule type="expression" dxfId="12" priority="10">
      <formula>INDIRECT(ADDRESS(ROW(),COLUMN()))=TRUNC(INDIRECT(ADDRESS(ROW(),COLUMN())))</formula>
    </cfRule>
  </conditionalFormatting>
  <conditionalFormatting sqref="W58:BA58">
    <cfRule type="expression" dxfId="11" priority="9">
      <formula>INDIRECT(ADDRESS(ROW(),COLUMN()))=TRUNC(INDIRECT(ADDRESS(ROW(),COLUMN())))</formula>
    </cfRule>
  </conditionalFormatting>
  <conditionalFormatting sqref="W62:BA62">
    <cfRule type="expression" dxfId="10" priority="7">
      <formula>INDIRECT(ADDRESS(ROW(),COLUMN()))=TRUNC(INDIRECT(ADDRESS(ROW(),COLUMN())))</formula>
    </cfRule>
  </conditionalFormatting>
  <conditionalFormatting sqref="W64:BA64">
    <cfRule type="expression" dxfId="9" priority="6">
      <formula>INDIRECT(ADDRESS(ROW(),COLUMN()))=TRUNC(INDIRECT(ADDRESS(ROW(),COLUMN())))</formula>
    </cfRule>
  </conditionalFormatting>
  <conditionalFormatting sqref="W66:BA66">
    <cfRule type="expression" dxfId="8" priority="5">
      <formula>INDIRECT(ADDRESS(ROW(),COLUMN()))=TRUNC(INDIRECT(ADDRESS(ROW(),COLUMN())))</formula>
    </cfRule>
  </conditionalFormatting>
  <conditionalFormatting sqref="W68:BA68">
    <cfRule type="expression" dxfId="7" priority="4">
      <formula>INDIRECT(ADDRESS(ROW(),COLUMN()))=TRUNC(INDIRECT(ADDRESS(ROW(),COLUMN())))</formula>
    </cfRule>
  </conditionalFormatting>
  <conditionalFormatting sqref="W70:BA70">
    <cfRule type="expression" dxfId="6" priority="3">
      <formula>INDIRECT(ADDRESS(ROW(),COLUMN()))=TRUNC(INDIRECT(ADDRESS(ROW(),COLUMN())))</formula>
    </cfRule>
  </conditionalFormatting>
  <conditionalFormatting sqref="W72:BA72">
    <cfRule type="expression" dxfId="5" priority="2">
      <formula>INDIRECT(ADDRESS(ROW(),COLUMN()))=TRUNC(INDIRECT(ADDRESS(ROW(),COLUMN())))</formula>
    </cfRule>
  </conditionalFormatting>
  <conditionalFormatting sqref="W74:BA74">
    <cfRule type="expression" dxfId="4" priority="1">
      <formula>INDIRECT(ADDRESS(ROW(),COLUMN()))=TRUNC(INDIRECT(ADDRESS(ROW(),COLUMN())))</formula>
    </cfRule>
  </conditionalFormatting>
  <conditionalFormatting sqref="AG84:AK84">
    <cfRule type="expression" dxfId="3" priority="64">
      <formula>OR(#REF!=$B75,#REF!=$B75)</formula>
    </cfRule>
  </conditionalFormatting>
  <conditionalFormatting sqref="AG83:AK83">
    <cfRule type="expression" dxfId="2" priority="65">
      <formula>OR(#REF!=$B85,#REF!=$B85)</formula>
    </cfRule>
  </conditionalFormatting>
  <conditionalFormatting sqref="AA81:AF81">
    <cfRule type="expression" dxfId="1" priority="66">
      <formula>OR(#REF!=$B75,#REF!=$B75)</formula>
    </cfRule>
  </conditionalFormatting>
  <conditionalFormatting sqref="AA80:AF80">
    <cfRule type="expression" dxfId="0" priority="67">
      <formula>OR(#REF!=$B85,#REF!=$B85)</formula>
    </cfRule>
  </conditionalFormatting>
  <dataValidations count="9">
    <dataValidation type="list" errorStyle="warning" allowBlank="1" showInputMessage="1" error="リストにない場合のみ、入力してください。" sqref="K15:N74" xr:uid="{00000000-0002-0000-0300-000000000000}">
      <formula1>INDIRECT(C15)</formula1>
    </dataValidation>
    <dataValidation type="list" allowBlank="1" showInputMessage="1" sqref="I15:J74" xr:uid="{00000000-0002-0000-0300-000001000000}">
      <formula1>"A, B, C, D"</formula1>
    </dataValidation>
    <dataValidation type="list" allowBlank="1" showInputMessage="1" sqref="C15:D74" xr:uid="{00000000-0002-0000-0300-000002000000}">
      <formula1>職種</formula1>
    </dataValidation>
    <dataValidation type="list" allowBlank="1" showInputMessage="1" showErrorMessage="1" sqref="R86:S86" xr:uid="{00000000-0002-0000-0300-000003000000}">
      <formula1>"週,暦月"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300-000004000000}">
      <formula1>【記載例】シフト記号表</formula1>
    </dataValidation>
    <dataValidation type="list" allowBlank="1" showInputMessage="1" showErrorMessage="1" sqref="BE3:BH3" xr:uid="{00000000-0002-0000-0300-000005000000}">
      <formula1>"４週,暦月"</formula1>
    </dataValidation>
    <dataValidation type="list" allowBlank="1" showInputMessage="1" showErrorMessage="1" sqref="AF3:AF4" xr:uid="{00000000-0002-0000-0300-000006000000}">
      <formula1>#REF!</formula1>
    </dataValidation>
    <dataValidation type="decimal" allowBlank="1" showInputMessage="1" showErrorMessage="1" error="入力可能範囲　32～40" sqref="BA6:BB6" xr:uid="{00000000-0002-0000-0300-000007000000}">
      <formula1>32</formula1>
      <formula2>40</formula2>
    </dataValidation>
    <dataValidation type="list" allowBlank="1" showInputMessage="1" showErrorMessage="1" sqref="BE4:BH4" xr:uid="{00000000-0002-0000-0300-000008000000}">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9000000}">
          <x14:formula1>
            <xm:f>プルダウン・リスト!$C$4:$C$8</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tabSelected="1" zoomScale="85" zoomScaleNormal="85" workbookViewId="0">
      <selection sqref="A1:AA1"/>
    </sheetView>
  </sheetViews>
  <sheetFormatPr defaultColWidth="10.28515625" defaultRowHeight="18.75" x14ac:dyDescent="0.15"/>
  <cols>
    <col min="1" max="1" width="1.85546875" style="192" customWidth="1"/>
    <col min="2" max="2" width="6.42578125" style="191" customWidth="1"/>
    <col min="3" max="3" width="12.140625" style="191" customWidth="1"/>
    <col min="4" max="4" width="12.140625" style="191" hidden="1" customWidth="1"/>
    <col min="5" max="5" width="3.85546875" style="191" bestFit="1" customWidth="1"/>
    <col min="6" max="6" width="17.85546875" style="192" customWidth="1"/>
    <col min="7" max="7" width="3.85546875" style="192" bestFit="1" customWidth="1"/>
    <col min="8" max="8" width="17.85546875" style="192" customWidth="1"/>
    <col min="9" max="9" width="3.85546875" style="192" bestFit="1" customWidth="1"/>
    <col min="10" max="10" width="17.85546875" style="191" customWidth="1"/>
    <col min="11" max="11" width="3.85546875" style="192" bestFit="1" customWidth="1"/>
    <col min="12" max="12" width="17.85546875" style="192" customWidth="1"/>
    <col min="13" max="13" width="3.85546875" style="192" customWidth="1"/>
    <col min="14" max="14" width="57.85546875" style="192" customWidth="1"/>
    <col min="15" max="16384" width="10.28515625" style="192"/>
  </cols>
  <sheetData>
    <row r="1" spans="2:14" x14ac:dyDescent="0.15">
      <c r="B1" s="190" t="s">
        <v>403</v>
      </c>
    </row>
    <row r="2" spans="2:14" x14ac:dyDescent="0.15">
      <c r="B2" s="193" t="s">
        <v>404</v>
      </c>
      <c r="F2" s="194"/>
      <c r="G2" s="195"/>
      <c r="H2" s="195"/>
      <c r="I2" s="195"/>
      <c r="J2" s="196"/>
      <c r="K2" s="195"/>
      <c r="L2" s="195"/>
    </row>
    <row r="3" spans="2:14" x14ac:dyDescent="0.15">
      <c r="B3" s="194" t="s">
        <v>405</v>
      </c>
      <c r="F3" s="196" t="s">
        <v>406</v>
      </c>
      <c r="G3" s="195"/>
      <c r="H3" s="195"/>
      <c r="I3" s="195"/>
      <c r="J3" s="196"/>
      <c r="K3" s="195"/>
      <c r="L3" s="195"/>
    </row>
    <row r="4" spans="2:14" x14ac:dyDescent="0.15">
      <c r="B4" s="193"/>
      <c r="F4" s="852" t="s">
        <v>408</v>
      </c>
      <c r="G4" s="852"/>
      <c r="H4" s="852"/>
      <c r="I4" s="852"/>
      <c r="J4" s="852"/>
      <c r="K4" s="852"/>
      <c r="L4" s="852"/>
      <c r="N4" s="852" t="s">
        <v>698</v>
      </c>
    </row>
    <row r="5" spans="2:14" x14ac:dyDescent="0.15">
      <c r="B5" s="191" t="s">
        <v>699</v>
      </c>
      <c r="C5" s="191" t="s">
        <v>378</v>
      </c>
      <c r="F5" s="191" t="s">
        <v>700</v>
      </c>
      <c r="G5" s="191"/>
      <c r="H5" s="191" t="s">
        <v>701</v>
      </c>
      <c r="J5" s="191" t="s">
        <v>407</v>
      </c>
      <c r="L5" s="191" t="s">
        <v>408</v>
      </c>
      <c r="N5" s="852"/>
    </row>
    <row r="6" spans="2:14" x14ac:dyDescent="0.15">
      <c r="B6" s="197">
        <v>1</v>
      </c>
      <c r="C6" s="198" t="s">
        <v>702</v>
      </c>
      <c r="D6" s="199" t="str">
        <f>C6</f>
        <v>a</v>
      </c>
      <c r="E6" s="197" t="s">
        <v>703</v>
      </c>
      <c r="F6" s="200">
        <v>0.375</v>
      </c>
      <c r="G6" s="197" t="s">
        <v>410</v>
      </c>
      <c r="H6" s="200">
        <v>0.75</v>
      </c>
      <c r="I6" s="201" t="s">
        <v>704</v>
      </c>
      <c r="J6" s="200">
        <v>4.1666666666666699E-2</v>
      </c>
      <c r="K6" s="202" t="s">
        <v>334</v>
      </c>
      <c r="L6" s="203">
        <f>IF(OR(F6="",H6=""),"",(H6+IF(F6&gt;H6,1,0)-F6-J6)*24)</f>
        <v>8</v>
      </c>
      <c r="N6" s="204"/>
    </row>
    <row r="7" spans="2:14" x14ac:dyDescent="0.15">
      <c r="B7" s="197">
        <v>2</v>
      </c>
      <c r="C7" s="198" t="s">
        <v>625</v>
      </c>
      <c r="D7" s="199" t="str">
        <f t="shared" ref="D7:D38" si="0">C7</f>
        <v>b</v>
      </c>
      <c r="E7" s="197" t="s">
        <v>703</v>
      </c>
      <c r="F7" s="200">
        <v>0.58333333333333304</v>
      </c>
      <c r="G7" s="197" t="s">
        <v>410</v>
      </c>
      <c r="H7" s="200">
        <v>0.95833333333333304</v>
      </c>
      <c r="I7" s="201" t="s">
        <v>705</v>
      </c>
      <c r="J7" s="200">
        <v>4.1666666666666699E-2</v>
      </c>
      <c r="K7" s="202" t="s">
        <v>334</v>
      </c>
      <c r="L7" s="203">
        <f>IF(OR(F7="",H7=""),"",(H7+IF(F7&gt;H7,1,0)-F7-J7)*24)</f>
        <v>8</v>
      </c>
      <c r="N7" s="204"/>
    </row>
    <row r="8" spans="2:14" x14ac:dyDescent="0.15">
      <c r="B8" s="197">
        <v>3</v>
      </c>
      <c r="C8" s="198" t="s">
        <v>671</v>
      </c>
      <c r="D8" s="199" t="str">
        <f t="shared" si="0"/>
        <v>c</v>
      </c>
      <c r="E8" s="197" t="s">
        <v>703</v>
      </c>
      <c r="F8" s="200">
        <v>0.91666666666666696</v>
      </c>
      <c r="G8" s="197" t="s">
        <v>706</v>
      </c>
      <c r="H8" s="200">
        <v>0.29166666666666702</v>
      </c>
      <c r="I8" s="201" t="s">
        <v>707</v>
      </c>
      <c r="J8" s="200">
        <v>4.1666666666666699E-2</v>
      </c>
      <c r="K8" s="202" t="s">
        <v>334</v>
      </c>
      <c r="L8" s="203">
        <f>IF(OR(F8="",H8=""),"",(H8+IF(F8&gt;H8,1,0)-F8-J8)*24)</f>
        <v>8</v>
      </c>
      <c r="N8" s="204"/>
    </row>
    <row r="9" spans="2:14" x14ac:dyDescent="0.15">
      <c r="B9" s="197">
        <v>4</v>
      </c>
      <c r="C9" s="198" t="s">
        <v>631</v>
      </c>
      <c r="D9" s="199" t="str">
        <f t="shared" si="0"/>
        <v>d</v>
      </c>
      <c r="E9" s="197" t="s">
        <v>708</v>
      </c>
      <c r="F9" s="200">
        <v>0.25</v>
      </c>
      <c r="G9" s="197" t="s">
        <v>706</v>
      </c>
      <c r="H9" s="200">
        <v>0.625</v>
      </c>
      <c r="I9" s="201" t="s">
        <v>709</v>
      </c>
      <c r="J9" s="200">
        <v>4.1666666666666699E-2</v>
      </c>
      <c r="K9" s="202" t="s">
        <v>710</v>
      </c>
      <c r="L9" s="203">
        <f>IF(OR(F9="",H9=""),"",(H9+IF(F9&gt;H9,1,0)-F9-J9)*24)</f>
        <v>8</v>
      </c>
      <c r="N9" s="204"/>
    </row>
    <row r="10" spans="2:14" x14ac:dyDescent="0.15">
      <c r="B10" s="197">
        <v>5</v>
      </c>
      <c r="C10" s="198" t="s">
        <v>711</v>
      </c>
      <c r="D10" s="199" t="str">
        <f t="shared" si="0"/>
        <v>e</v>
      </c>
      <c r="E10" s="197" t="s">
        <v>712</v>
      </c>
      <c r="F10" s="200"/>
      <c r="G10" s="197" t="s">
        <v>706</v>
      </c>
      <c r="H10" s="200"/>
      <c r="I10" s="201" t="s">
        <v>704</v>
      </c>
      <c r="J10" s="200">
        <v>0</v>
      </c>
      <c r="K10" s="202" t="s">
        <v>334</v>
      </c>
      <c r="L10" s="203" t="str">
        <f t="shared" ref="L10:L22" si="1">IF(OR(F10="",H10=""),"",(H10+IF(F10&gt;H10,1,0)-F10-J10)*24)</f>
        <v/>
      </c>
      <c r="N10" s="204"/>
    </row>
    <row r="11" spans="2:14" x14ac:dyDescent="0.15">
      <c r="B11" s="197">
        <v>6</v>
      </c>
      <c r="C11" s="198" t="s">
        <v>412</v>
      </c>
      <c r="D11" s="199" t="str">
        <f t="shared" si="0"/>
        <v>f</v>
      </c>
      <c r="E11" s="197" t="s">
        <v>713</v>
      </c>
      <c r="F11" s="200"/>
      <c r="G11" s="197" t="s">
        <v>706</v>
      </c>
      <c r="H11" s="200"/>
      <c r="I11" s="201" t="s">
        <v>704</v>
      </c>
      <c r="J11" s="200">
        <v>0</v>
      </c>
      <c r="K11" s="202" t="s">
        <v>334</v>
      </c>
      <c r="L11" s="203" t="str">
        <f>IF(OR(F11="",H11=""),"",(H11+IF(F11&gt;H11,1,0)-F11-J11)*24)</f>
        <v/>
      </c>
      <c r="N11" s="204"/>
    </row>
    <row r="12" spans="2:14" x14ac:dyDescent="0.15">
      <c r="B12" s="197">
        <v>7</v>
      </c>
      <c r="C12" s="198" t="s">
        <v>714</v>
      </c>
      <c r="D12" s="199" t="str">
        <f t="shared" si="0"/>
        <v>g</v>
      </c>
      <c r="E12" s="197" t="s">
        <v>409</v>
      </c>
      <c r="F12" s="200"/>
      <c r="G12" s="197" t="s">
        <v>715</v>
      </c>
      <c r="H12" s="200"/>
      <c r="I12" s="201" t="s">
        <v>716</v>
      </c>
      <c r="J12" s="200">
        <v>0</v>
      </c>
      <c r="K12" s="202" t="s">
        <v>717</v>
      </c>
      <c r="L12" s="203" t="str">
        <f t="shared" si="1"/>
        <v/>
      </c>
      <c r="N12" s="204"/>
    </row>
    <row r="13" spans="2:14" x14ac:dyDescent="0.15">
      <c r="B13" s="197">
        <v>8</v>
      </c>
      <c r="C13" s="198" t="s">
        <v>718</v>
      </c>
      <c r="D13" s="199" t="str">
        <f t="shared" si="0"/>
        <v>h</v>
      </c>
      <c r="E13" s="197" t="s">
        <v>712</v>
      </c>
      <c r="F13" s="200"/>
      <c r="G13" s="197" t="s">
        <v>410</v>
      </c>
      <c r="H13" s="200"/>
      <c r="I13" s="201" t="s">
        <v>704</v>
      </c>
      <c r="J13" s="200">
        <v>0</v>
      </c>
      <c r="K13" s="202" t="s">
        <v>719</v>
      </c>
      <c r="L13" s="203" t="str">
        <f t="shared" si="1"/>
        <v/>
      </c>
      <c r="N13" s="204"/>
    </row>
    <row r="14" spans="2:14" x14ac:dyDescent="0.15">
      <c r="B14" s="197">
        <v>9</v>
      </c>
      <c r="C14" s="198" t="s">
        <v>720</v>
      </c>
      <c r="D14" s="199" t="str">
        <f t="shared" si="0"/>
        <v>i</v>
      </c>
      <c r="E14" s="197" t="s">
        <v>712</v>
      </c>
      <c r="F14" s="200"/>
      <c r="G14" s="197" t="s">
        <v>706</v>
      </c>
      <c r="H14" s="200"/>
      <c r="I14" s="201" t="s">
        <v>709</v>
      </c>
      <c r="J14" s="200">
        <v>0</v>
      </c>
      <c r="K14" s="202" t="s">
        <v>717</v>
      </c>
      <c r="L14" s="203" t="str">
        <f t="shared" si="1"/>
        <v/>
      </c>
      <c r="N14" s="204"/>
    </row>
    <row r="15" spans="2:14" x14ac:dyDescent="0.15">
      <c r="B15" s="197">
        <v>10</v>
      </c>
      <c r="C15" s="198" t="s">
        <v>416</v>
      </c>
      <c r="D15" s="199" t="str">
        <f t="shared" si="0"/>
        <v>j</v>
      </c>
      <c r="E15" s="197" t="s">
        <v>713</v>
      </c>
      <c r="F15" s="200"/>
      <c r="G15" s="197" t="s">
        <v>721</v>
      </c>
      <c r="H15" s="200"/>
      <c r="I15" s="201" t="s">
        <v>707</v>
      </c>
      <c r="J15" s="200">
        <v>0</v>
      </c>
      <c r="K15" s="202" t="s">
        <v>599</v>
      </c>
      <c r="L15" s="203" t="str">
        <f t="shared" si="1"/>
        <v/>
      </c>
      <c r="N15" s="204"/>
    </row>
    <row r="16" spans="2:14" x14ac:dyDescent="0.15">
      <c r="B16" s="197">
        <v>11</v>
      </c>
      <c r="C16" s="198" t="s">
        <v>417</v>
      </c>
      <c r="D16" s="199" t="str">
        <f t="shared" si="0"/>
        <v>k</v>
      </c>
      <c r="E16" s="197" t="s">
        <v>722</v>
      </c>
      <c r="F16" s="200"/>
      <c r="G16" s="197" t="s">
        <v>410</v>
      </c>
      <c r="H16" s="200"/>
      <c r="I16" s="201" t="s">
        <v>707</v>
      </c>
      <c r="J16" s="200">
        <v>0</v>
      </c>
      <c r="K16" s="202" t="s">
        <v>719</v>
      </c>
      <c r="L16" s="203" t="str">
        <f t="shared" si="1"/>
        <v/>
      </c>
      <c r="N16" s="204"/>
    </row>
    <row r="17" spans="2:14" x14ac:dyDescent="0.15">
      <c r="B17" s="197">
        <v>12</v>
      </c>
      <c r="C17" s="198" t="s">
        <v>723</v>
      </c>
      <c r="D17" s="199" t="str">
        <f t="shared" si="0"/>
        <v>l</v>
      </c>
      <c r="E17" s="197" t="s">
        <v>703</v>
      </c>
      <c r="F17" s="200"/>
      <c r="G17" s="197" t="s">
        <v>724</v>
      </c>
      <c r="H17" s="200"/>
      <c r="I17" s="201" t="s">
        <v>704</v>
      </c>
      <c r="J17" s="200">
        <v>0</v>
      </c>
      <c r="K17" s="202" t="s">
        <v>719</v>
      </c>
      <c r="L17" s="203" t="str">
        <f t="shared" si="1"/>
        <v/>
      </c>
      <c r="N17" s="204"/>
    </row>
    <row r="18" spans="2:14" x14ac:dyDescent="0.15">
      <c r="B18" s="197">
        <v>13</v>
      </c>
      <c r="C18" s="198" t="s">
        <v>419</v>
      </c>
      <c r="D18" s="199" t="str">
        <f t="shared" si="0"/>
        <v>m</v>
      </c>
      <c r="E18" s="197" t="s">
        <v>409</v>
      </c>
      <c r="F18" s="200"/>
      <c r="G18" s="197" t="s">
        <v>410</v>
      </c>
      <c r="H18" s="200"/>
      <c r="I18" s="201" t="s">
        <v>709</v>
      </c>
      <c r="J18" s="200">
        <v>0</v>
      </c>
      <c r="K18" s="202" t="s">
        <v>719</v>
      </c>
      <c r="L18" s="203" t="str">
        <f t="shared" si="1"/>
        <v/>
      </c>
      <c r="N18" s="204"/>
    </row>
    <row r="19" spans="2:14" x14ac:dyDescent="0.15">
      <c r="B19" s="197">
        <v>14</v>
      </c>
      <c r="C19" s="198" t="s">
        <v>725</v>
      </c>
      <c r="D19" s="199" t="str">
        <f t="shared" si="0"/>
        <v>n</v>
      </c>
      <c r="E19" s="197" t="s">
        <v>712</v>
      </c>
      <c r="F19" s="200"/>
      <c r="G19" s="197" t="s">
        <v>721</v>
      </c>
      <c r="H19" s="200"/>
      <c r="I19" s="201" t="s">
        <v>704</v>
      </c>
      <c r="J19" s="200">
        <v>0</v>
      </c>
      <c r="K19" s="202" t="s">
        <v>719</v>
      </c>
      <c r="L19" s="203" t="str">
        <f t="shared" si="1"/>
        <v/>
      </c>
      <c r="N19" s="204"/>
    </row>
    <row r="20" spans="2:14" x14ac:dyDescent="0.15">
      <c r="B20" s="197">
        <v>15</v>
      </c>
      <c r="C20" s="198" t="s">
        <v>726</v>
      </c>
      <c r="D20" s="199" t="str">
        <f t="shared" si="0"/>
        <v>o</v>
      </c>
      <c r="E20" s="197" t="s">
        <v>708</v>
      </c>
      <c r="F20" s="200"/>
      <c r="G20" s="197" t="s">
        <v>715</v>
      </c>
      <c r="H20" s="200"/>
      <c r="I20" s="201" t="s">
        <v>704</v>
      </c>
      <c r="J20" s="200">
        <v>0</v>
      </c>
      <c r="K20" s="202" t="s">
        <v>727</v>
      </c>
      <c r="L20" s="203" t="str">
        <f t="shared" si="1"/>
        <v/>
      </c>
      <c r="N20" s="204"/>
    </row>
    <row r="21" spans="2:14" x14ac:dyDescent="0.15">
      <c r="B21" s="197">
        <v>16</v>
      </c>
      <c r="C21" s="198" t="s">
        <v>728</v>
      </c>
      <c r="D21" s="199" t="str">
        <f t="shared" si="0"/>
        <v>p</v>
      </c>
      <c r="E21" s="197" t="s">
        <v>409</v>
      </c>
      <c r="F21" s="200"/>
      <c r="G21" s="197" t="s">
        <v>410</v>
      </c>
      <c r="H21" s="200"/>
      <c r="I21" s="201" t="s">
        <v>716</v>
      </c>
      <c r="J21" s="200">
        <v>0</v>
      </c>
      <c r="K21" s="202" t="s">
        <v>710</v>
      </c>
      <c r="L21" s="203" t="str">
        <f t="shared" si="1"/>
        <v/>
      </c>
      <c r="N21" s="204"/>
    </row>
    <row r="22" spans="2:14" x14ac:dyDescent="0.15">
      <c r="B22" s="197">
        <v>17</v>
      </c>
      <c r="C22" s="198" t="s">
        <v>729</v>
      </c>
      <c r="D22" s="199" t="str">
        <f t="shared" si="0"/>
        <v>q</v>
      </c>
      <c r="E22" s="197" t="s">
        <v>409</v>
      </c>
      <c r="F22" s="200"/>
      <c r="G22" s="197" t="s">
        <v>706</v>
      </c>
      <c r="H22" s="200"/>
      <c r="I22" s="201" t="s">
        <v>709</v>
      </c>
      <c r="J22" s="200">
        <v>0</v>
      </c>
      <c r="K22" s="202" t="s">
        <v>599</v>
      </c>
      <c r="L22" s="203" t="str">
        <f t="shared" si="1"/>
        <v/>
      </c>
      <c r="N22" s="204"/>
    </row>
    <row r="23" spans="2:14" x14ac:dyDescent="0.15">
      <c r="B23" s="197">
        <v>18</v>
      </c>
      <c r="C23" s="198" t="s">
        <v>730</v>
      </c>
      <c r="D23" s="199" t="str">
        <f t="shared" si="0"/>
        <v>r</v>
      </c>
      <c r="E23" s="197" t="s">
        <v>409</v>
      </c>
      <c r="F23" s="205"/>
      <c r="G23" s="197" t="s">
        <v>706</v>
      </c>
      <c r="H23" s="205"/>
      <c r="I23" s="201" t="s">
        <v>707</v>
      </c>
      <c r="J23" s="205"/>
      <c r="K23" s="202" t="s">
        <v>599</v>
      </c>
      <c r="L23" s="198">
        <v>1</v>
      </c>
      <c r="N23" s="204"/>
    </row>
    <row r="24" spans="2:14" x14ac:dyDescent="0.15">
      <c r="B24" s="197">
        <v>19</v>
      </c>
      <c r="C24" s="198" t="s">
        <v>731</v>
      </c>
      <c r="D24" s="199" t="str">
        <f t="shared" si="0"/>
        <v>s</v>
      </c>
      <c r="E24" s="197" t="s">
        <v>713</v>
      </c>
      <c r="F24" s="205"/>
      <c r="G24" s="197" t="s">
        <v>410</v>
      </c>
      <c r="H24" s="205"/>
      <c r="I24" s="201" t="s">
        <v>704</v>
      </c>
      <c r="J24" s="205"/>
      <c r="K24" s="202" t="s">
        <v>599</v>
      </c>
      <c r="L24" s="198">
        <v>2</v>
      </c>
      <c r="N24" s="204"/>
    </row>
    <row r="25" spans="2:14" x14ac:dyDescent="0.15">
      <c r="B25" s="197">
        <v>20</v>
      </c>
      <c r="C25" s="198" t="s">
        <v>423</v>
      </c>
      <c r="D25" s="199" t="str">
        <f t="shared" si="0"/>
        <v>t</v>
      </c>
      <c r="E25" s="197" t="s">
        <v>409</v>
      </c>
      <c r="F25" s="205"/>
      <c r="G25" s="197" t="s">
        <v>410</v>
      </c>
      <c r="H25" s="205"/>
      <c r="I25" s="201" t="s">
        <v>716</v>
      </c>
      <c r="J25" s="205"/>
      <c r="K25" s="202" t="s">
        <v>599</v>
      </c>
      <c r="L25" s="198">
        <v>3</v>
      </c>
      <c r="N25" s="204"/>
    </row>
    <row r="26" spans="2:14" x14ac:dyDescent="0.15">
      <c r="B26" s="197">
        <v>21</v>
      </c>
      <c r="C26" s="198" t="s">
        <v>732</v>
      </c>
      <c r="D26" s="199" t="str">
        <f t="shared" si="0"/>
        <v>u</v>
      </c>
      <c r="E26" s="197" t="s">
        <v>409</v>
      </c>
      <c r="F26" s="205"/>
      <c r="G26" s="197" t="s">
        <v>410</v>
      </c>
      <c r="H26" s="205"/>
      <c r="I26" s="201" t="s">
        <v>716</v>
      </c>
      <c r="J26" s="205"/>
      <c r="K26" s="202" t="s">
        <v>334</v>
      </c>
      <c r="L26" s="198">
        <v>4</v>
      </c>
      <c r="N26" s="204"/>
    </row>
    <row r="27" spans="2:14" x14ac:dyDescent="0.15">
      <c r="B27" s="197">
        <v>22</v>
      </c>
      <c r="C27" s="198" t="s">
        <v>424</v>
      </c>
      <c r="D27" s="199" t="str">
        <f t="shared" si="0"/>
        <v>v</v>
      </c>
      <c r="E27" s="197" t="s">
        <v>712</v>
      </c>
      <c r="F27" s="205"/>
      <c r="G27" s="197" t="s">
        <v>410</v>
      </c>
      <c r="H27" s="205"/>
      <c r="I27" s="201" t="s">
        <v>704</v>
      </c>
      <c r="J27" s="205"/>
      <c r="K27" s="202" t="s">
        <v>719</v>
      </c>
      <c r="L27" s="198">
        <v>5</v>
      </c>
      <c r="N27" s="204"/>
    </row>
    <row r="28" spans="2:14" x14ac:dyDescent="0.15">
      <c r="B28" s="197">
        <v>23</v>
      </c>
      <c r="C28" s="198" t="s">
        <v>733</v>
      </c>
      <c r="D28" s="199" t="str">
        <f t="shared" si="0"/>
        <v>w</v>
      </c>
      <c r="E28" s="197" t="s">
        <v>409</v>
      </c>
      <c r="F28" s="205"/>
      <c r="G28" s="197" t="s">
        <v>706</v>
      </c>
      <c r="H28" s="205"/>
      <c r="I28" s="201" t="s">
        <v>716</v>
      </c>
      <c r="J28" s="205"/>
      <c r="K28" s="202" t="s">
        <v>334</v>
      </c>
      <c r="L28" s="198">
        <v>6</v>
      </c>
      <c r="N28" s="204"/>
    </row>
    <row r="29" spans="2:14" x14ac:dyDescent="0.15">
      <c r="B29" s="197">
        <v>24</v>
      </c>
      <c r="C29" s="198" t="s">
        <v>734</v>
      </c>
      <c r="D29" s="199" t="str">
        <f t="shared" si="0"/>
        <v>x</v>
      </c>
      <c r="E29" s="197" t="s">
        <v>712</v>
      </c>
      <c r="F29" s="205"/>
      <c r="G29" s="197" t="s">
        <v>715</v>
      </c>
      <c r="H29" s="205"/>
      <c r="I29" s="201" t="s">
        <v>705</v>
      </c>
      <c r="J29" s="205"/>
      <c r="K29" s="202" t="s">
        <v>727</v>
      </c>
      <c r="L29" s="198">
        <v>7</v>
      </c>
      <c r="N29" s="204"/>
    </row>
    <row r="30" spans="2:14" x14ac:dyDescent="0.15">
      <c r="B30" s="197">
        <v>25</v>
      </c>
      <c r="C30" s="198" t="s">
        <v>735</v>
      </c>
      <c r="D30" s="199" t="str">
        <f t="shared" si="0"/>
        <v>y</v>
      </c>
      <c r="E30" s="197" t="s">
        <v>409</v>
      </c>
      <c r="F30" s="205"/>
      <c r="G30" s="197" t="s">
        <v>706</v>
      </c>
      <c r="H30" s="205"/>
      <c r="I30" s="201" t="s">
        <v>709</v>
      </c>
      <c r="J30" s="205"/>
      <c r="K30" s="202" t="s">
        <v>334</v>
      </c>
      <c r="L30" s="198">
        <v>8</v>
      </c>
      <c r="N30" s="204"/>
    </row>
    <row r="31" spans="2:14" x14ac:dyDescent="0.15">
      <c r="B31" s="197">
        <v>26</v>
      </c>
      <c r="C31" s="198" t="s">
        <v>736</v>
      </c>
      <c r="D31" s="199" t="str">
        <f t="shared" si="0"/>
        <v>z</v>
      </c>
      <c r="E31" s="197" t="s">
        <v>703</v>
      </c>
      <c r="F31" s="205"/>
      <c r="G31" s="197" t="s">
        <v>724</v>
      </c>
      <c r="H31" s="205"/>
      <c r="I31" s="201" t="s">
        <v>704</v>
      </c>
      <c r="J31" s="205"/>
      <c r="K31" s="202" t="s">
        <v>719</v>
      </c>
      <c r="L31" s="198">
        <v>1</v>
      </c>
      <c r="N31" s="204"/>
    </row>
    <row r="32" spans="2:14" x14ac:dyDescent="0.15">
      <c r="B32" s="197">
        <v>27</v>
      </c>
      <c r="C32" s="198" t="s">
        <v>737</v>
      </c>
      <c r="D32" s="199" t="str">
        <f t="shared" si="0"/>
        <v>x</v>
      </c>
      <c r="E32" s="197" t="s">
        <v>712</v>
      </c>
      <c r="F32" s="205"/>
      <c r="G32" s="197" t="s">
        <v>706</v>
      </c>
      <c r="H32" s="205"/>
      <c r="I32" s="201" t="s">
        <v>716</v>
      </c>
      <c r="J32" s="205"/>
      <c r="K32" s="202" t="s">
        <v>599</v>
      </c>
      <c r="L32" s="198">
        <v>2</v>
      </c>
      <c r="N32" s="204"/>
    </row>
    <row r="33" spans="2:14" x14ac:dyDescent="0.15">
      <c r="B33" s="197">
        <v>28</v>
      </c>
      <c r="C33" s="198" t="s">
        <v>738</v>
      </c>
      <c r="D33" s="199" t="str">
        <f t="shared" si="0"/>
        <v>aa</v>
      </c>
      <c r="E33" s="197" t="s">
        <v>409</v>
      </c>
      <c r="F33" s="205"/>
      <c r="G33" s="197" t="s">
        <v>410</v>
      </c>
      <c r="H33" s="205"/>
      <c r="I33" s="201" t="s">
        <v>704</v>
      </c>
      <c r="J33" s="205"/>
      <c r="K33" s="202" t="s">
        <v>599</v>
      </c>
      <c r="L33" s="198">
        <v>3</v>
      </c>
      <c r="N33" s="204"/>
    </row>
    <row r="34" spans="2:14" x14ac:dyDescent="0.15">
      <c r="B34" s="197">
        <v>29</v>
      </c>
      <c r="C34" s="198" t="s">
        <v>739</v>
      </c>
      <c r="D34" s="199" t="str">
        <f t="shared" si="0"/>
        <v>ab</v>
      </c>
      <c r="E34" s="197" t="s">
        <v>703</v>
      </c>
      <c r="F34" s="205"/>
      <c r="G34" s="197" t="s">
        <v>721</v>
      </c>
      <c r="H34" s="205"/>
      <c r="I34" s="201" t="s">
        <v>704</v>
      </c>
      <c r="J34" s="205"/>
      <c r="K34" s="202" t="s">
        <v>727</v>
      </c>
      <c r="L34" s="198">
        <v>4</v>
      </c>
      <c r="N34" s="204"/>
    </row>
    <row r="35" spans="2:14" x14ac:dyDescent="0.15">
      <c r="B35" s="197">
        <v>30</v>
      </c>
      <c r="C35" s="198" t="s">
        <v>740</v>
      </c>
      <c r="D35" s="199" t="str">
        <f t="shared" si="0"/>
        <v>ac</v>
      </c>
      <c r="E35" s="197" t="s">
        <v>722</v>
      </c>
      <c r="F35" s="205"/>
      <c r="G35" s="197" t="s">
        <v>410</v>
      </c>
      <c r="H35" s="205"/>
      <c r="I35" s="201" t="s">
        <v>704</v>
      </c>
      <c r="J35" s="205"/>
      <c r="K35" s="202" t="s">
        <v>334</v>
      </c>
      <c r="L35" s="198">
        <v>5</v>
      </c>
      <c r="N35" s="204"/>
    </row>
    <row r="36" spans="2:14" x14ac:dyDescent="0.15">
      <c r="B36" s="197">
        <v>31</v>
      </c>
      <c r="C36" s="198" t="s">
        <v>741</v>
      </c>
      <c r="D36" s="199" t="str">
        <f t="shared" si="0"/>
        <v>ad</v>
      </c>
      <c r="E36" s="197" t="s">
        <v>713</v>
      </c>
      <c r="F36" s="205"/>
      <c r="G36" s="197" t="s">
        <v>410</v>
      </c>
      <c r="H36" s="205"/>
      <c r="I36" s="201" t="s">
        <v>704</v>
      </c>
      <c r="J36" s="205"/>
      <c r="K36" s="202" t="s">
        <v>719</v>
      </c>
      <c r="L36" s="198">
        <v>6</v>
      </c>
      <c r="N36" s="204"/>
    </row>
    <row r="37" spans="2:14" x14ac:dyDescent="0.15">
      <c r="B37" s="197">
        <v>32</v>
      </c>
      <c r="C37" s="198" t="s">
        <v>742</v>
      </c>
      <c r="D37" s="199" t="str">
        <f t="shared" si="0"/>
        <v>ae</v>
      </c>
      <c r="E37" s="197" t="s">
        <v>409</v>
      </c>
      <c r="F37" s="205"/>
      <c r="G37" s="197" t="s">
        <v>724</v>
      </c>
      <c r="H37" s="205"/>
      <c r="I37" s="201" t="s">
        <v>704</v>
      </c>
      <c r="J37" s="205"/>
      <c r="K37" s="202" t="s">
        <v>719</v>
      </c>
      <c r="L37" s="198">
        <v>7</v>
      </c>
      <c r="N37" s="204"/>
    </row>
    <row r="38" spans="2:14" x14ac:dyDescent="0.15">
      <c r="B38" s="197">
        <v>33</v>
      </c>
      <c r="C38" s="198" t="s">
        <v>743</v>
      </c>
      <c r="D38" s="199" t="str">
        <f t="shared" si="0"/>
        <v>af</v>
      </c>
      <c r="E38" s="197" t="s">
        <v>703</v>
      </c>
      <c r="F38" s="205"/>
      <c r="G38" s="197" t="s">
        <v>410</v>
      </c>
      <c r="H38" s="205"/>
      <c r="I38" s="201" t="s">
        <v>704</v>
      </c>
      <c r="J38" s="205"/>
      <c r="K38" s="202" t="s">
        <v>719</v>
      </c>
      <c r="L38" s="198">
        <v>8</v>
      </c>
      <c r="N38" s="204"/>
    </row>
    <row r="39" spans="2:14" x14ac:dyDescent="0.15">
      <c r="B39" s="197">
        <v>34</v>
      </c>
      <c r="C39" s="206" t="s">
        <v>744</v>
      </c>
      <c r="D39" s="199"/>
      <c r="E39" s="197" t="s">
        <v>409</v>
      </c>
      <c r="F39" s="200"/>
      <c r="G39" s="197" t="s">
        <v>410</v>
      </c>
      <c r="H39" s="200"/>
      <c r="I39" s="201" t="s">
        <v>707</v>
      </c>
      <c r="J39" s="200">
        <v>0</v>
      </c>
      <c r="K39" s="202" t="s">
        <v>719</v>
      </c>
      <c r="L39" s="203" t="str">
        <f t="shared" ref="L39:L40" si="2">IF(OR(F39="",H39=""),"",(H39+IF(F39&gt;H39,1,0)-F39-J39)*24)</f>
        <v/>
      </c>
      <c r="N39" s="204"/>
    </row>
    <row r="40" spans="2:14" x14ac:dyDescent="0.15">
      <c r="B40" s="197"/>
      <c r="C40" s="207" t="s">
        <v>389</v>
      </c>
      <c r="D40" s="199"/>
      <c r="E40" s="197" t="s">
        <v>409</v>
      </c>
      <c r="F40" s="200"/>
      <c r="G40" s="197" t="s">
        <v>706</v>
      </c>
      <c r="H40" s="200"/>
      <c r="I40" s="201" t="s">
        <v>704</v>
      </c>
      <c r="J40" s="200">
        <v>0</v>
      </c>
      <c r="K40" s="202" t="s">
        <v>334</v>
      </c>
      <c r="L40" s="203" t="str">
        <f t="shared" si="2"/>
        <v/>
      </c>
      <c r="N40" s="204"/>
    </row>
    <row r="41" spans="2:14" x14ac:dyDescent="0.15">
      <c r="B41" s="197"/>
      <c r="C41" s="208" t="s">
        <v>389</v>
      </c>
      <c r="D41" s="199" t="str">
        <f>C39</f>
        <v>ag</v>
      </c>
      <c r="E41" s="197" t="s">
        <v>409</v>
      </c>
      <c r="F41" s="200" t="s">
        <v>389</v>
      </c>
      <c r="G41" s="197" t="s">
        <v>715</v>
      </c>
      <c r="H41" s="200" t="s">
        <v>389</v>
      </c>
      <c r="I41" s="201" t="s">
        <v>745</v>
      </c>
      <c r="J41" s="200" t="s">
        <v>746</v>
      </c>
      <c r="K41" s="202" t="s">
        <v>334</v>
      </c>
      <c r="L41" s="203" t="str">
        <f>IF(OR(L39="",L40=""),"",L39+L40)</f>
        <v/>
      </c>
      <c r="N41" s="204" t="s">
        <v>747</v>
      </c>
    </row>
    <row r="42" spans="2:14" x14ac:dyDescent="0.15">
      <c r="B42" s="197"/>
      <c r="C42" s="206" t="s">
        <v>748</v>
      </c>
      <c r="D42" s="199"/>
      <c r="E42" s="197" t="s">
        <v>713</v>
      </c>
      <c r="F42" s="200"/>
      <c r="G42" s="197" t="s">
        <v>715</v>
      </c>
      <c r="H42" s="200"/>
      <c r="I42" s="201" t="s">
        <v>704</v>
      </c>
      <c r="J42" s="200">
        <v>0</v>
      </c>
      <c r="K42" s="202" t="s">
        <v>727</v>
      </c>
      <c r="L42" s="203" t="str">
        <f t="shared" ref="L42:L43" si="3">IF(OR(F42="",H42=""),"",(H42+IF(F42&gt;H42,1,0)-F42-J42)*24)</f>
        <v/>
      </c>
      <c r="N42" s="204"/>
    </row>
    <row r="43" spans="2:14" x14ac:dyDescent="0.15">
      <c r="B43" s="197">
        <v>35</v>
      </c>
      <c r="C43" s="207" t="s">
        <v>746</v>
      </c>
      <c r="D43" s="199"/>
      <c r="E43" s="197" t="s">
        <v>722</v>
      </c>
      <c r="F43" s="200"/>
      <c r="G43" s="197" t="s">
        <v>410</v>
      </c>
      <c r="H43" s="200"/>
      <c r="I43" s="201" t="s">
        <v>716</v>
      </c>
      <c r="J43" s="200">
        <v>0</v>
      </c>
      <c r="K43" s="202" t="s">
        <v>710</v>
      </c>
      <c r="L43" s="203" t="str">
        <f t="shared" si="3"/>
        <v/>
      </c>
      <c r="N43" s="204"/>
    </row>
    <row r="44" spans="2:14" x14ac:dyDescent="0.15">
      <c r="B44" s="197"/>
      <c r="C44" s="208" t="s">
        <v>749</v>
      </c>
      <c r="D44" s="199" t="str">
        <f>C42</f>
        <v>ah</v>
      </c>
      <c r="E44" s="197" t="s">
        <v>712</v>
      </c>
      <c r="F44" s="200" t="s">
        <v>694</v>
      </c>
      <c r="G44" s="197" t="s">
        <v>706</v>
      </c>
      <c r="H44" s="200" t="s">
        <v>389</v>
      </c>
      <c r="I44" s="201" t="s">
        <v>750</v>
      </c>
      <c r="J44" s="200" t="s">
        <v>749</v>
      </c>
      <c r="K44" s="202" t="s">
        <v>599</v>
      </c>
      <c r="L44" s="203" t="str">
        <f>IF(OR(L42="",L43=""),"",L42+L43)</f>
        <v/>
      </c>
      <c r="N44" s="204" t="s">
        <v>751</v>
      </c>
    </row>
    <row r="45" spans="2:14" x14ac:dyDescent="0.15">
      <c r="B45" s="197"/>
      <c r="C45" s="206" t="s">
        <v>752</v>
      </c>
      <c r="D45" s="199"/>
      <c r="E45" s="197" t="s">
        <v>713</v>
      </c>
      <c r="F45" s="200"/>
      <c r="G45" s="197" t="s">
        <v>410</v>
      </c>
      <c r="H45" s="200"/>
      <c r="I45" s="201" t="s">
        <v>707</v>
      </c>
      <c r="J45" s="200">
        <v>0</v>
      </c>
      <c r="K45" s="202" t="s">
        <v>599</v>
      </c>
      <c r="L45" s="203" t="str">
        <f t="shared" ref="L45:L46" si="4">IF(OR(F45="",H45=""),"",(H45+IF(F45&gt;H45,1,0)-F45-J45)*24)</f>
        <v/>
      </c>
      <c r="N45" s="204"/>
    </row>
    <row r="46" spans="2:14" x14ac:dyDescent="0.15">
      <c r="B46" s="197">
        <v>36</v>
      </c>
      <c r="C46" s="207" t="s">
        <v>389</v>
      </c>
      <c r="D46" s="199"/>
      <c r="E46" s="197" t="s">
        <v>713</v>
      </c>
      <c r="F46" s="200"/>
      <c r="G46" s="197" t="s">
        <v>410</v>
      </c>
      <c r="H46" s="200"/>
      <c r="I46" s="201" t="s">
        <v>716</v>
      </c>
      <c r="J46" s="200">
        <v>0</v>
      </c>
      <c r="K46" s="202" t="s">
        <v>599</v>
      </c>
      <c r="L46" s="203" t="str">
        <f t="shared" si="4"/>
        <v/>
      </c>
      <c r="N46" s="204"/>
    </row>
    <row r="47" spans="2:14" x14ac:dyDescent="0.15">
      <c r="B47" s="197"/>
      <c r="C47" s="208" t="s">
        <v>389</v>
      </c>
      <c r="D47" s="199" t="str">
        <f>C45</f>
        <v>ai</v>
      </c>
      <c r="E47" s="197" t="s">
        <v>753</v>
      </c>
      <c r="F47" s="200" t="s">
        <v>694</v>
      </c>
      <c r="G47" s="197" t="s">
        <v>706</v>
      </c>
      <c r="H47" s="200" t="s">
        <v>749</v>
      </c>
      <c r="I47" s="201" t="s">
        <v>704</v>
      </c>
      <c r="J47" s="200" t="s">
        <v>389</v>
      </c>
      <c r="K47" s="202" t="s">
        <v>754</v>
      </c>
      <c r="L47" s="203" t="str">
        <f>IF(OR(L45="",L46=""),"",L45+L46)</f>
        <v/>
      </c>
      <c r="N47" s="204" t="s">
        <v>755</v>
      </c>
    </row>
    <row r="49" spans="3:4" x14ac:dyDescent="0.15">
      <c r="C49" s="193" t="s">
        <v>756</v>
      </c>
      <c r="D49" s="193"/>
    </row>
    <row r="50" spans="3:4" x14ac:dyDescent="0.15">
      <c r="C50" s="193" t="s">
        <v>757</v>
      </c>
      <c r="D50" s="193"/>
    </row>
    <row r="51" spans="3:4" x14ac:dyDescent="0.15">
      <c r="C51" s="193" t="s">
        <v>758</v>
      </c>
      <c r="D51" s="193"/>
    </row>
    <row r="52" spans="3:4" x14ac:dyDescent="0.15">
      <c r="C52" s="193" t="s">
        <v>759</v>
      </c>
      <c r="D52" s="193"/>
    </row>
  </sheetData>
  <sheetProtection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09"/>
  <sheetViews>
    <sheetView tabSelected="1" workbookViewId="0">
      <selection sqref="A1:AA1"/>
    </sheetView>
  </sheetViews>
  <sheetFormatPr defaultColWidth="10.28515625" defaultRowHeight="13.5" x14ac:dyDescent="0.15"/>
  <cols>
    <col min="1" max="1" width="1.5703125" style="31" customWidth="1"/>
    <col min="2" max="3" width="10.28515625" style="31"/>
    <col min="4" max="4" width="46.42578125" style="31" customWidth="1"/>
    <col min="5" max="16384" width="10.28515625" style="31"/>
  </cols>
  <sheetData>
    <row r="1" spans="2:11" ht="14.25" x14ac:dyDescent="0.15">
      <c r="B1" s="31" t="s">
        <v>428</v>
      </c>
      <c r="D1" s="32"/>
      <c r="E1" s="32"/>
      <c r="F1" s="32"/>
    </row>
    <row r="2" spans="2:11" s="34" customFormat="1" ht="20.25" customHeight="1" x14ac:dyDescent="0.15">
      <c r="B2" s="33" t="s">
        <v>566</v>
      </c>
      <c r="C2" s="33"/>
      <c r="D2" s="32"/>
      <c r="E2" s="32"/>
      <c r="F2" s="32"/>
    </row>
    <row r="3" spans="2:11" s="34" customFormat="1" ht="20.25" customHeight="1" x14ac:dyDescent="0.15">
      <c r="B3" s="33"/>
      <c r="C3" s="33"/>
      <c r="D3" s="32"/>
      <c r="E3" s="32"/>
      <c r="F3" s="32"/>
    </row>
    <row r="4" spans="2:11" s="36" customFormat="1" ht="20.25" customHeight="1" x14ac:dyDescent="0.15">
      <c r="B4" s="35"/>
      <c r="C4" s="32" t="s">
        <v>429</v>
      </c>
      <c r="D4" s="32"/>
      <c r="F4" s="876" t="s">
        <v>430</v>
      </c>
      <c r="G4" s="876"/>
      <c r="H4" s="876"/>
      <c r="I4" s="876"/>
      <c r="J4" s="876"/>
      <c r="K4" s="876"/>
    </row>
    <row r="5" spans="2:11" s="36" customFormat="1" ht="20.25" customHeight="1" x14ac:dyDescent="0.15">
      <c r="B5" s="37"/>
      <c r="C5" s="32" t="s">
        <v>431</v>
      </c>
      <c r="D5" s="32"/>
      <c r="F5" s="876"/>
      <c r="G5" s="876"/>
      <c r="H5" s="876"/>
      <c r="I5" s="876"/>
      <c r="J5" s="876"/>
      <c r="K5" s="876"/>
    </row>
    <row r="6" spans="2:11" s="34" customFormat="1" ht="20.25" customHeight="1" x14ac:dyDescent="0.15">
      <c r="B6" s="38" t="s">
        <v>432</v>
      </c>
      <c r="C6" s="32"/>
      <c r="D6" s="32"/>
      <c r="E6" s="39"/>
      <c r="F6" s="40"/>
    </row>
    <row r="7" spans="2:11" s="34" customFormat="1" ht="20.25" customHeight="1" x14ac:dyDescent="0.15">
      <c r="B7" s="33"/>
      <c r="C7" s="33"/>
      <c r="D7" s="32"/>
      <c r="E7" s="39"/>
      <c r="F7" s="40"/>
    </row>
    <row r="8" spans="2:11" s="34" customFormat="1" ht="20.25" customHeight="1" x14ac:dyDescent="0.15">
      <c r="B8" s="32" t="s">
        <v>433</v>
      </c>
      <c r="C8" s="33"/>
      <c r="D8" s="32"/>
      <c r="E8" s="39"/>
      <c r="F8" s="40"/>
    </row>
    <row r="9" spans="2:11" s="34" customFormat="1" ht="20.25" customHeight="1" x14ac:dyDescent="0.15">
      <c r="B9" s="33"/>
      <c r="C9" s="33"/>
      <c r="D9" s="32"/>
      <c r="E9" s="32"/>
      <c r="F9" s="32"/>
    </row>
    <row r="10" spans="2:11" s="34" customFormat="1" ht="20.25" customHeight="1" x14ac:dyDescent="0.15">
      <c r="B10" s="32" t="s">
        <v>567</v>
      </c>
      <c r="C10" s="33"/>
      <c r="D10" s="32"/>
      <c r="E10" s="32"/>
      <c r="F10" s="32"/>
    </row>
    <row r="11" spans="2:11" s="34" customFormat="1" ht="20.25" customHeight="1" x14ac:dyDescent="0.15">
      <c r="B11" s="32"/>
      <c r="C11" s="33"/>
      <c r="D11" s="32"/>
    </row>
    <row r="12" spans="2:11" s="34" customFormat="1" ht="20.25" customHeight="1" x14ac:dyDescent="0.15">
      <c r="B12" s="32" t="s">
        <v>568</v>
      </c>
      <c r="C12" s="33"/>
      <c r="D12" s="32"/>
    </row>
    <row r="13" spans="2:11" s="34" customFormat="1" ht="20.25" customHeight="1" x14ac:dyDescent="0.15">
      <c r="B13" s="32"/>
      <c r="C13" s="33"/>
      <c r="D13" s="32"/>
    </row>
    <row r="14" spans="2:11" s="34" customFormat="1" ht="20.25" customHeight="1" x14ac:dyDescent="0.15">
      <c r="B14" s="32" t="s">
        <v>569</v>
      </c>
      <c r="C14" s="33"/>
      <c r="D14" s="32"/>
    </row>
    <row r="15" spans="2:11" s="34" customFormat="1" ht="20.25" customHeight="1" x14ac:dyDescent="0.15">
      <c r="B15" s="32"/>
      <c r="C15" s="33"/>
      <c r="D15" s="32"/>
    </row>
    <row r="16" spans="2:11" s="34" customFormat="1" ht="17.25" customHeight="1" x14ac:dyDescent="0.15">
      <c r="B16" s="32" t="s">
        <v>570</v>
      </c>
      <c r="C16" s="32"/>
      <c r="D16" s="32"/>
    </row>
    <row r="17" spans="2:16" s="34" customFormat="1" ht="17.25" customHeight="1" x14ac:dyDescent="0.15">
      <c r="B17" s="32" t="s">
        <v>571</v>
      </c>
      <c r="C17" s="32"/>
      <c r="D17" s="32"/>
    </row>
    <row r="18" spans="2:16" s="34" customFormat="1" ht="17.25" customHeight="1" x14ac:dyDescent="0.15">
      <c r="B18" s="32"/>
      <c r="C18" s="32"/>
      <c r="D18" s="32"/>
    </row>
    <row r="19" spans="2:16" s="34" customFormat="1" ht="17.25" customHeight="1" x14ac:dyDescent="0.15">
      <c r="B19" s="32"/>
      <c r="C19" s="25" t="s">
        <v>342</v>
      </c>
      <c r="D19" s="25" t="s">
        <v>435</v>
      </c>
      <c r="E19" s="877" t="s">
        <v>436</v>
      </c>
      <c r="F19" s="877"/>
      <c r="G19" s="877"/>
      <c r="H19" s="877"/>
      <c r="I19" s="877"/>
      <c r="J19" s="877"/>
      <c r="K19" s="877"/>
      <c r="L19" s="877"/>
      <c r="M19" s="877"/>
      <c r="N19" s="877"/>
      <c r="O19" s="877"/>
      <c r="P19" s="877"/>
    </row>
    <row r="20" spans="2:16" s="34" customFormat="1" ht="17.25" customHeight="1" x14ac:dyDescent="0.15">
      <c r="B20" s="32"/>
      <c r="C20" s="25">
        <v>1</v>
      </c>
      <c r="D20" s="24" t="s">
        <v>348</v>
      </c>
      <c r="E20" s="875"/>
      <c r="F20" s="875"/>
      <c r="G20" s="875"/>
      <c r="H20" s="875"/>
      <c r="I20" s="875"/>
      <c r="J20" s="875"/>
      <c r="K20" s="875"/>
      <c r="L20" s="875"/>
      <c r="M20" s="875"/>
      <c r="N20" s="875"/>
      <c r="O20" s="875"/>
      <c r="P20" s="875"/>
    </row>
    <row r="21" spans="2:16" s="34" customFormat="1" ht="17.25" customHeight="1" x14ac:dyDescent="0.15">
      <c r="B21" s="32"/>
      <c r="C21" s="25">
        <v>2</v>
      </c>
      <c r="D21" s="24" t="s">
        <v>437</v>
      </c>
      <c r="E21" s="875"/>
      <c r="F21" s="875"/>
      <c r="G21" s="875"/>
      <c r="H21" s="875"/>
      <c r="I21" s="875"/>
      <c r="J21" s="875"/>
      <c r="K21" s="875"/>
      <c r="L21" s="875"/>
      <c r="M21" s="875"/>
      <c r="N21" s="875"/>
      <c r="O21" s="875"/>
      <c r="P21" s="875"/>
    </row>
    <row r="22" spans="2:16" s="34" customFormat="1" ht="17.25" customHeight="1" x14ac:dyDescent="0.15">
      <c r="B22" s="32"/>
      <c r="C22" s="25">
        <v>3</v>
      </c>
      <c r="D22" s="24" t="s">
        <v>438</v>
      </c>
      <c r="E22" s="875" t="s">
        <v>439</v>
      </c>
      <c r="F22" s="875"/>
      <c r="G22" s="875"/>
      <c r="H22" s="875"/>
      <c r="I22" s="875"/>
      <c r="J22" s="875"/>
      <c r="K22" s="875"/>
      <c r="L22" s="875"/>
      <c r="M22" s="875"/>
      <c r="N22" s="875"/>
      <c r="O22" s="875"/>
      <c r="P22" s="875"/>
    </row>
    <row r="23" spans="2:16" s="34" customFormat="1" ht="17.25" customHeight="1" x14ac:dyDescent="0.15">
      <c r="B23" s="32"/>
      <c r="C23" s="25">
        <v>4</v>
      </c>
      <c r="D23" s="24" t="s">
        <v>440</v>
      </c>
      <c r="E23" s="875" t="s">
        <v>441</v>
      </c>
      <c r="F23" s="875"/>
      <c r="G23" s="875"/>
      <c r="H23" s="875"/>
      <c r="I23" s="875"/>
      <c r="J23" s="875"/>
      <c r="K23" s="875"/>
      <c r="L23" s="875"/>
      <c r="M23" s="875"/>
      <c r="N23" s="875"/>
      <c r="O23" s="875"/>
      <c r="P23" s="875"/>
    </row>
    <row r="24" spans="2:16" s="34" customFormat="1" ht="17.25" customHeight="1" x14ac:dyDescent="0.15">
      <c r="B24" s="32"/>
      <c r="C24" s="25">
        <v>5</v>
      </c>
      <c r="D24" s="24" t="s">
        <v>367</v>
      </c>
      <c r="E24" s="875" t="s">
        <v>442</v>
      </c>
      <c r="F24" s="875"/>
      <c r="G24" s="875"/>
      <c r="H24" s="875"/>
      <c r="I24" s="875"/>
      <c r="J24" s="875"/>
      <c r="K24" s="875"/>
      <c r="L24" s="875"/>
      <c r="M24" s="875"/>
      <c r="N24" s="875"/>
      <c r="O24" s="875"/>
      <c r="P24" s="875"/>
    </row>
    <row r="25" spans="2:16" s="34" customFormat="1" ht="17.25" customHeight="1" x14ac:dyDescent="0.15">
      <c r="B25" s="32"/>
      <c r="C25" s="25">
        <v>6</v>
      </c>
      <c r="D25" s="24" t="s">
        <v>443</v>
      </c>
      <c r="E25" s="875" t="s">
        <v>444</v>
      </c>
      <c r="F25" s="875"/>
      <c r="G25" s="875"/>
      <c r="H25" s="875"/>
      <c r="I25" s="875"/>
      <c r="J25" s="875"/>
      <c r="K25" s="875"/>
      <c r="L25" s="875"/>
      <c r="M25" s="875"/>
      <c r="N25" s="875"/>
      <c r="O25" s="875"/>
      <c r="P25" s="875"/>
    </row>
    <row r="26" spans="2:16" s="34" customFormat="1" ht="17.25" customHeight="1" x14ac:dyDescent="0.15">
      <c r="B26" s="32"/>
      <c r="C26" s="25">
        <v>7</v>
      </c>
      <c r="D26" s="24" t="s">
        <v>369</v>
      </c>
      <c r="E26" s="875"/>
      <c r="F26" s="875"/>
      <c r="G26" s="875"/>
      <c r="H26" s="875"/>
      <c r="I26" s="875"/>
      <c r="J26" s="875"/>
      <c r="K26" s="875"/>
      <c r="L26" s="875"/>
      <c r="M26" s="875"/>
      <c r="N26" s="875"/>
      <c r="O26" s="875"/>
      <c r="P26" s="875"/>
    </row>
    <row r="27" spans="2:16" s="34" customFormat="1" ht="17.25" customHeight="1" x14ac:dyDescent="0.15">
      <c r="B27" s="32"/>
      <c r="C27" s="25">
        <v>8</v>
      </c>
      <c r="D27" s="24" t="s">
        <v>370</v>
      </c>
      <c r="E27" s="875"/>
      <c r="F27" s="875"/>
      <c r="G27" s="875"/>
      <c r="H27" s="875"/>
      <c r="I27" s="875"/>
      <c r="J27" s="875"/>
      <c r="K27" s="875"/>
      <c r="L27" s="875"/>
      <c r="M27" s="875"/>
      <c r="N27" s="875"/>
      <c r="O27" s="875"/>
      <c r="P27" s="875"/>
    </row>
    <row r="28" spans="2:16" s="34" customFormat="1" ht="17.25" customHeight="1" x14ac:dyDescent="0.15">
      <c r="B28" s="32"/>
      <c r="C28" s="25">
        <v>9</v>
      </c>
      <c r="D28" s="24" t="s">
        <v>372</v>
      </c>
      <c r="E28" s="875"/>
      <c r="F28" s="875"/>
      <c r="G28" s="875"/>
      <c r="H28" s="875"/>
      <c r="I28" s="875"/>
      <c r="J28" s="875"/>
      <c r="K28" s="875"/>
      <c r="L28" s="875"/>
      <c r="M28" s="875"/>
      <c r="N28" s="875"/>
      <c r="O28" s="875"/>
      <c r="P28" s="875"/>
    </row>
    <row r="29" spans="2:16" s="34" customFormat="1" ht="17.25" customHeight="1" x14ac:dyDescent="0.15">
      <c r="B29" s="32"/>
      <c r="C29" s="25">
        <v>10</v>
      </c>
      <c r="D29" s="24" t="s">
        <v>353</v>
      </c>
      <c r="E29" s="875"/>
      <c r="F29" s="875"/>
      <c r="G29" s="875"/>
      <c r="H29" s="875"/>
      <c r="I29" s="875"/>
      <c r="J29" s="875"/>
      <c r="K29" s="875"/>
      <c r="L29" s="875"/>
      <c r="M29" s="875"/>
      <c r="N29" s="875"/>
      <c r="O29" s="875"/>
      <c r="P29" s="875"/>
    </row>
    <row r="30" spans="2:16" s="34" customFormat="1" ht="17.25" customHeight="1" x14ac:dyDescent="0.15">
      <c r="B30" s="32"/>
      <c r="C30" s="39"/>
      <c r="D30" s="40"/>
    </row>
    <row r="31" spans="2:16" s="34" customFormat="1" ht="17.25" customHeight="1" x14ac:dyDescent="0.15">
      <c r="B31" s="32" t="s">
        <v>572</v>
      </c>
      <c r="C31" s="32"/>
      <c r="D31" s="32"/>
      <c r="E31" s="36"/>
      <c r="F31" s="36"/>
    </row>
    <row r="32" spans="2:16" s="34" customFormat="1" ht="17.25" customHeight="1" x14ac:dyDescent="0.15">
      <c r="B32" s="32" t="s">
        <v>445</v>
      </c>
      <c r="C32" s="32"/>
      <c r="D32" s="32"/>
      <c r="E32" s="36"/>
      <c r="F32" s="36"/>
    </row>
    <row r="33" spans="2:51" s="34" customFormat="1" ht="17.25" customHeight="1" x14ac:dyDescent="0.15">
      <c r="B33" s="32"/>
      <c r="C33" s="32"/>
      <c r="D33" s="32"/>
      <c r="E33" s="36"/>
      <c r="F33" s="36"/>
      <c r="G33" s="43"/>
      <c r="H33" s="43"/>
      <c r="J33" s="43"/>
      <c r="K33" s="43"/>
      <c r="L33" s="43"/>
      <c r="M33" s="43"/>
      <c r="N33" s="43"/>
      <c r="O33" s="43"/>
      <c r="R33" s="43"/>
      <c r="S33" s="43"/>
      <c r="T33" s="43"/>
      <c r="W33" s="43"/>
      <c r="X33" s="43"/>
      <c r="Y33" s="43"/>
    </row>
    <row r="34" spans="2:51" s="34" customFormat="1" ht="17.25" customHeight="1" x14ac:dyDescent="0.15">
      <c r="B34" s="32"/>
      <c r="C34" s="41" t="s">
        <v>378</v>
      </c>
      <c r="D34" s="41" t="s">
        <v>379</v>
      </c>
      <c r="E34" s="36"/>
      <c r="F34" s="36"/>
      <c r="G34" s="43"/>
      <c r="H34" s="43"/>
      <c r="J34" s="43"/>
      <c r="K34" s="43"/>
      <c r="L34" s="43"/>
      <c r="M34" s="43"/>
      <c r="N34" s="43"/>
      <c r="O34" s="43"/>
      <c r="R34" s="43"/>
      <c r="S34" s="43"/>
      <c r="T34" s="43"/>
      <c r="W34" s="43"/>
      <c r="X34" s="43"/>
      <c r="Y34" s="43"/>
    </row>
    <row r="35" spans="2:51" s="34" customFormat="1" ht="17.25" customHeight="1" x14ac:dyDescent="0.15">
      <c r="B35" s="32"/>
      <c r="C35" s="41" t="s">
        <v>384</v>
      </c>
      <c r="D35" s="42" t="s">
        <v>385</v>
      </c>
      <c r="E35" s="36"/>
      <c r="F35" s="36"/>
      <c r="G35" s="43"/>
      <c r="H35" s="43"/>
      <c r="J35" s="43"/>
      <c r="K35" s="43"/>
      <c r="L35" s="43"/>
      <c r="M35" s="43"/>
      <c r="N35" s="43"/>
      <c r="O35" s="43"/>
      <c r="R35" s="43"/>
      <c r="S35" s="43"/>
      <c r="T35" s="43"/>
      <c r="W35" s="43"/>
      <c r="X35" s="43"/>
      <c r="Y35" s="43"/>
    </row>
    <row r="36" spans="2:51" s="34" customFormat="1" ht="17.25" customHeight="1" x14ac:dyDescent="0.15">
      <c r="B36" s="32"/>
      <c r="C36" s="41" t="s">
        <v>386</v>
      </c>
      <c r="D36" s="42" t="s">
        <v>387</v>
      </c>
      <c r="E36" s="36"/>
      <c r="F36" s="36"/>
      <c r="G36" s="43"/>
      <c r="H36" s="43"/>
      <c r="J36" s="43"/>
      <c r="K36" s="43"/>
      <c r="L36" s="43"/>
      <c r="M36" s="43"/>
      <c r="N36" s="43"/>
      <c r="O36" s="43"/>
      <c r="R36" s="43"/>
      <c r="S36" s="43"/>
      <c r="T36" s="43"/>
      <c r="W36" s="43"/>
      <c r="X36" s="43"/>
      <c r="Y36" s="43"/>
    </row>
    <row r="37" spans="2:51" s="34" customFormat="1" ht="17.25" customHeight="1" x14ac:dyDescent="0.15">
      <c r="B37" s="32"/>
      <c r="C37" s="41" t="s">
        <v>573</v>
      </c>
      <c r="D37" s="42" t="s">
        <v>388</v>
      </c>
      <c r="E37" s="36"/>
      <c r="F37" s="36"/>
      <c r="G37" s="43"/>
      <c r="H37" s="43"/>
      <c r="J37" s="43"/>
      <c r="K37" s="43"/>
      <c r="L37" s="43"/>
      <c r="M37" s="43"/>
      <c r="N37" s="43"/>
      <c r="O37" s="43"/>
      <c r="R37" s="43"/>
      <c r="S37" s="43"/>
      <c r="T37" s="43"/>
      <c r="W37" s="43"/>
      <c r="X37" s="43"/>
      <c r="Y37" s="43"/>
    </row>
    <row r="38" spans="2:51" s="34" customFormat="1" ht="17.25" customHeight="1" x14ac:dyDescent="0.15">
      <c r="B38" s="32"/>
      <c r="C38" s="41" t="s">
        <v>383</v>
      </c>
      <c r="D38" s="42" t="s">
        <v>574</v>
      </c>
      <c r="E38" s="36"/>
      <c r="F38" s="36"/>
      <c r="G38" s="43"/>
      <c r="H38" s="43"/>
      <c r="J38" s="43"/>
      <c r="K38" s="43"/>
      <c r="L38" s="43"/>
      <c r="M38" s="43"/>
      <c r="N38" s="43"/>
      <c r="O38" s="43"/>
      <c r="R38" s="43"/>
      <c r="S38" s="43"/>
      <c r="T38" s="43"/>
      <c r="W38" s="43"/>
      <c r="X38" s="43"/>
      <c r="Y38" s="43"/>
    </row>
    <row r="39" spans="2:51" s="34" customFormat="1" ht="17.25" customHeight="1" x14ac:dyDescent="0.15">
      <c r="B39" s="32"/>
      <c r="C39" s="32"/>
      <c r="D39" s="32"/>
      <c r="E39" s="36"/>
      <c r="F39" s="36"/>
      <c r="G39" s="43"/>
      <c r="H39" s="43"/>
      <c r="J39" s="43"/>
      <c r="K39" s="43"/>
      <c r="L39" s="43"/>
      <c r="M39" s="43"/>
      <c r="N39" s="43"/>
      <c r="O39" s="43"/>
      <c r="R39" s="43"/>
      <c r="S39" s="43"/>
      <c r="T39" s="43"/>
      <c r="W39" s="43"/>
      <c r="X39" s="43"/>
      <c r="Y39" s="43"/>
    </row>
    <row r="40" spans="2:51" s="34" customFormat="1" ht="17.25" customHeight="1" x14ac:dyDescent="0.15">
      <c r="B40" s="32"/>
      <c r="C40" s="44" t="s">
        <v>446</v>
      </c>
      <c r="D40" s="32"/>
      <c r="E40" s="36"/>
      <c r="F40" s="36"/>
      <c r="G40" s="43"/>
      <c r="H40" s="43"/>
      <c r="J40" s="43"/>
      <c r="K40" s="43"/>
      <c r="L40" s="43"/>
      <c r="M40" s="43"/>
      <c r="N40" s="43"/>
      <c r="O40" s="43"/>
      <c r="R40" s="43"/>
      <c r="S40" s="43"/>
      <c r="T40" s="43"/>
      <c r="W40" s="43"/>
      <c r="X40" s="43"/>
      <c r="Y40" s="43"/>
    </row>
    <row r="41" spans="2:51" s="34" customFormat="1" ht="17.25" customHeight="1" x14ac:dyDescent="0.15">
      <c r="B41" s="36"/>
      <c r="C41" s="32" t="s">
        <v>447</v>
      </c>
      <c r="D41" s="36"/>
      <c r="E41" s="36"/>
      <c r="F41" s="44"/>
      <c r="G41" s="43"/>
      <c r="H41" s="43"/>
      <c r="J41" s="43"/>
      <c r="K41" s="43"/>
      <c r="L41" s="43"/>
      <c r="M41" s="43"/>
      <c r="N41" s="43"/>
      <c r="O41" s="43"/>
      <c r="R41" s="43"/>
      <c r="S41" s="43"/>
      <c r="T41" s="43"/>
      <c r="W41" s="43"/>
      <c r="X41" s="43"/>
      <c r="Y41" s="43"/>
    </row>
    <row r="42" spans="2:51" s="34" customFormat="1" ht="17.25" customHeight="1" x14ac:dyDescent="0.15">
      <c r="B42" s="36"/>
      <c r="C42" s="32" t="s">
        <v>448</v>
      </c>
      <c r="D42" s="36"/>
      <c r="E42" s="36"/>
      <c r="F42" s="32"/>
      <c r="G42" s="43"/>
      <c r="H42" s="43"/>
      <c r="J42" s="43"/>
      <c r="K42" s="43"/>
      <c r="L42" s="43"/>
      <c r="M42" s="43"/>
      <c r="N42" s="43"/>
      <c r="O42" s="43"/>
      <c r="R42" s="43"/>
      <c r="S42" s="43"/>
      <c r="T42" s="43"/>
      <c r="W42" s="43"/>
      <c r="X42" s="43"/>
      <c r="Y42" s="43"/>
    </row>
    <row r="43" spans="2:51" s="34" customFormat="1" ht="17.25" customHeight="1" x14ac:dyDescent="0.15">
      <c r="B43" s="32"/>
      <c r="C43" s="32"/>
      <c r="D43" s="32"/>
      <c r="E43" s="44"/>
      <c r="F43" s="43"/>
      <c r="G43" s="43"/>
      <c r="H43" s="43"/>
      <c r="J43" s="43"/>
      <c r="K43" s="43"/>
      <c r="L43" s="43"/>
      <c r="M43" s="43"/>
      <c r="N43" s="43"/>
      <c r="O43" s="43"/>
      <c r="R43" s="43"/>
      <c r="S43" s="43"/>
      <c r="T43" s="43"/>
      <c r="W43" s="43"/>
      <c r="X43" s="43"/>
      <c r="Y43" s="43"/>
    </row>
    <row r="44" spans="2:51" s="34" customFormat="1" ht="17.25" customHeight="1" x14ac:dyDescent="0.15">
      <c r="B44" s="32" t="s">
        <v>575</v>
      </c>
      <c r="C44" s="32"/>
      <c r="D44" s="32"/>
    </row>
    <row r="45" spans="2:51" s="34" customFormat="1" ht="17.25" customHeight="1" x14ac:dyDescent="0.15">
      <c r="B45" s="32" t="s">
        <v>576</v>
      </c>
      <c r="C45" s="32"/>
      <c r="D45" s="32"/>
      <c r="AH45" s="45"/>
      <c r="AI45" s="45"/>
      <c r="AJ45" s="45"/>
      <c r="AK45" s="45"/>
      <c r="AL45" s="45"/>
      <c r="AM45" s="45"/>
      <c r="AN45" s="45"/>
      <c r="AO45" s="45"/>
      <c r="AP45" s="45"/>
      <c r="AQ45" s="45"/>
      <c r="AR45" s="45"/>
      <c r="AS45" s="45"/>
    </row>
    <row r="46" spans="2:51" s="34" customFormat="1" ht="17.25" customHeight="1" x14ac:dyDescent="0.15">
      <c r="B46" s="46" t="s">
        <v>577</v>
      </c>
      <c r="C46" s="36"/>
      <c r="D46" s="36"/>
      <c r="E46" s="47"/>
      <c r="F46" s="47"/>
      <c r="G46" s="47"/>
      <c r="H46" s="47"/>
      <c r="I46" s="47"/>
      <c r="J46" s="47"/>
      <c r="K46" s="47"/>
      <c r="L46" s="47"/>
      <c r="M46" s="47"/>
      <c r="N46" s="47"/>
      <c r="O46" s="48"/>
      <c r="P46" s="48"/>
      <c r="Q46" s="47"/>
      <c r="R46" s="48"/>
      <c r="S46" s="47"/>
      <c r="T46" s="47"/>
      <c r="U46" s="48"/>
      <c r="V46" s="45"/>
      <c r="W46" s="45"/>
      <c r="X46" s="45"/>
      <c r="Y46" s="47"/>
      <c r="Z46" s="47"/>
      <c r="AA46" s="47"/>
      <c r="AB46" s="47"/>
      <c r="AC46" s="45"/>
      <c r="AD46" s="47"/>
      <c r="AE46" s="48"/>
      <c r="AF46" s="48"/>
      <c r="AG46" s="48"/>
      <c r="AH46" s="48"/>
      <c r="AI46" s="49"/>
      <c r="AJ46" s="48"/>
      <c r="AK46" s="48"/>
      <c r="AL46" s="48"/>
      <c r="AM46" s="48"/>
      <c r="AN46" s="48"/>
      <c r="AO46" s="48"/>
      <c r="AP46" s="48"/>
      <c r="AQ46" s="48"/>
      <c r="AR46" s="48"/>
      <c r="AS46" s="48"/>
      <c r="AT46" s="48"/>
      <c r="AU46" s="48"/>
      <c r="AV46" s="48"/>
      <c r="AW46" s="48"/>
      <c r="AX46" s="48"/>
      <c r="AY46" s="49"/>
    </row>
    <row r="47" spans="2:51" s="34" customFormat="1" ht="17.25" customHeight="1" x14ac:dyDescent="0.15">
      <c r="F47" s="45"/>
    </row>
    <row r="48" spans="2:51" s="34" customFormat="1" ht="17.25" customHeight="1" x14ac:dyDescent="0.15">
      <c r="B48" s="32" t="s">
        <v>578</v>
      </c>
      <c r="C48" s="32"/>
    </row>
    <row r="49" spans="2:54" s="34" customFormat="1" ht="17.25" customHeight="1" x14ac:dyDescent="0.15">
      <c r="B49" s="32"/>
      <c r="C49" s="32"/>
    </row>
    <row r="50" spans="2:54" s="34" customFormat="1" ht="17.25" customHeight="1" x14ac:dyDescent="0.15">
      <c r="B50" s="32" t="s">
        <v>579</v>
      </c>
      <c r="C50" s="32"/>
    </row>
    <row r="51" spans="2:54" s="34" customFormat="1" ht="17.25" customHeight="1" x14ac:dyDescent="0.15">
      <c r="B51" s="32" t="s">
        <v>580</v>
      </c>
      <c r="C51" s="32"/>
    </row>
    <row r="52" spans="2:54" s="34" customFormat="1" ht="17.25" customHeight="1" x14ac:dyDescent="0.15">
      <c r="B52" s="32"/>
      <c r="C52" s="32"/>
    </row>
    <row r="53" spans="2:54" s="34" customFormat="1" ht="17.25" customHeight="1" x14ac:dyDescent="0.15">
      <c r="B53" s="32" t="s">
        <v>581</v>
      </c>
      <c r="C53" s="32"/>
    </row>
    <row r="54" spans="2:54" s="34" customFormat="1" ht="17.25" customHeight="1" x14ac:dyDescent="0.15">
      <c r="B54" s="32" t="s">
        <v>582</v>
      </c>
      <c r="C54" s="32"/>
    </row>
    <row r="55" spans="2:54" s="34" customFormat="1" ht="17.25" customHeight="1" x14ac:dyDescent="0.15">
      <c r="B55" s="32"/>
      <c r="C55" s="32"/>
    </row>
    <row r="56" spans="2:54" s="34" customFormat="1" ht="17.25" customHeight="1" x14ac:dyDescent="0.15">
      <c r="B56" s="32" t="s">
        <v>583</v>
      </c>
      <c r="C56" s="32"/>
      <c r="D56" s="32"/>
    </row>
    <row r="57" spans="2:54" s="34" customFormat="1" ht="17.25" customHeight="1" x14ac:dyDescent="0.15">
      <c r="B57" s="32"/>
      <c r="C57" s="32"/>
      <c r="D57" s="32"/>
    </row>
    <row r="58" spans="2:54" s="34" customFormat="1" ht="17.25" customHeight="1" x14ac:dyDescent="0.15">
      <c r="B58" s="36" t="s">
        <v>584</v>
      </c>
      <c r="C58" s="36"/>
      <c r="D58" s="32"/>
    </row>
    <row r="59" spans="2:54" s="34" customFormat="1" ht="17.25" customHeight="1" x14ac:dyDescent="0.15">
      <c r="B59" s="36" t="s">
        <v>449</v>
      </c>
      <c r="C59" s="36"/>
      <c r="D59" s="32"/>
    </row>
    <row r="60" spans="2:54" s="34" customFormat="1" ht="17.25" customHeight="1" x14ac:dyDescent="0.15">
      <c r="B60" s="36" t="s">
        <v>585</v>
      </c>
    </row>
    <row r="61" spans="2:54" s="34" customFormat="1" ht="17.25" customHeight="1" x14ac:dyDescent="0.15">
      <c r="B61" s="36"/>
    </row>
    <row r="62" spans="2:54" s="34" customFormat="1" ht="17.25" customHeight="1" x14ac:dyDescent="0.15">
      <c r="B62" s="36" t="s">
        <v>586</v>
      </c>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34" customFormat="1" ht="17.25" customHeight="1" x14ac:dyDescent="0.15">
      <c r="B63" s="51" t="s">
        <v>587</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row>
    <row r="64" spans="2:54" ht="18.75" customHeight="1" x14ac:dyDescent="0.15">
      <c r="B64" s="52" t="s">
        <v>588</v>
      </c>
    </row>
    <row r="65" spans="2:2" ht="18.75" customHeight="1" x14ac:dyDescent="0.15">
      <c r="B65" s="51" t="s">
        <v>589</v>
      </c>
    </row>
    <row r="66" spans="2:2" ht="18.75" customHeight="1" x14ac:dyDescent="0.15">
      <c r="B66" s="52" t="s">
        <v>590</v>
      </c>
    </row>
    <row r="67" spans="2:2" ht="18.75" customHeight="1" x14ac:dyDescent="0.15">
      <c r="B67" s="51" t="s">
        <v>591</v>
      </c>
    </row>
    <row r="68" spans="2:2" ht="18.75" customHeight="1" x14ac:dyDescent="0.15">
      <c r="B68" s="51" t="s">
        <v>592</v>
      </c>
    </row>
    <row r="69" spans="2:2" ht="18.75" customHeight="1" x14ac:dyDescent="0.15">
      <c r="B69" s="51" t="s">
        <v>593</v>
      </c>
    </row>
    <row r="70" spans="2:2" ht="18.75" customHeight="1" x14ac:dyDescent="0.15"/>
    <row r="71" spans="2:2" ht="18.75" customHeight="1" x14ac:dyDescent="0.15"/>
    <row r="72" spans="2:2" ht="18.75" customHeight="1" x14ac:dyDescent="0.15"/>
    <row r="73" spans="2:2" ht="18.75" customHeight="1" x14ac:dyDescent="0.15"/>
    <row r="74" spans="2:2" ht="18.75" customHeight="1" x14ac:dyDescent="0.15"/>
    <row r="75" spans="2:2" ht="18.75" customHeight="1" x14ac:dyDescent="0.15"/>
    <row r="76" spans="2:2" ht="18.75" customHeight="1" x14ac:dyDescent="0.15"/>
    <row r="77" spans="2:2" ht="18.75" customHeight="1" x14ac:dyDescent="0.15"/>
    <row r="78" spans="2:2" ht="18.75" customHeight="1" x14ac:dyDescent="0.15"/>
    <row r="79" spans="2:2" ht="18.75" customHeight="1" x14ac:dyDescent="0.15"/>
    <row r="80" spans="2:2" ht="18.75" customHeight="1" x14ac:dyDescent="0.15"/>
    <row r="81" spans="2:2" s="2" customFormat="1" ht="18.75" customHeight="1" x14ac:dyDescent="0.15">
      <c r="B81" s="1" t="s">
        <v>594</v>
      </c>
    </row>
    <row r="82" spans="2:2" s="2" customFormat="1" ht="18.75" customHeight="1" x14ac:dyDescent="0.15">
      <c r="B82" s="1" t="s">
        <v>450</v>
      </c>
    </row>
    <row r="83" spans="2:2" s="2" customFormat="1" ht="18.75" customHeight="1" x14ac:dyDescent="0.15">
      <c r="B83" s="1" t="s">
        <v>451</v>
      </c>
    </row>
    <row r="84" spans="2:2" s="2" customFormat="1" ht="18.75" customHeight="1" x14ac:dyDescent="0.15">
      <c r="B84" s="1" t="s">
        <v>452</v>
      </c>
    </row>
    <row r="85" spans="2:2" s="2" customFormat="1" ht="18.75" customHeight="1" x14ac:dyDescent="0.15">
      <c r="B85" s="1" t="s">
        <v>453</v>
      </c>
    </row>
    <row r="86" spans="2:2" s="2" customFormat="1" ht="18.75" customHeight="1" x14ac:dyDescent="0.15">
      <c r="B86" s="1" t="s">
        <v>454</v>
      </c>
    </row>
    <row r="87" spans="2:2" ht="18.75" customHeight="1" x14ac:dyDescent="0.15"/>
    <row r="88" spans="2:2" ht="18.75" customHeight="1" x14ac:dyDescent="0.15"/>
    <row r="89" spans="2:2" ht="18.75" customHeight="1" x14ac:dyDescent="0.15"/>
    <row r="90" spans="2:2" ht="18.75" customHeight="1" x14ac:dyDescent="0.15"/>
    <row r="91" spans="2:2" ht="18.75" customHeight="1" x14ac:dyDescent="0.15"/>
    <row r="92" spans="2:2" ht="18.75" customHeight="1" x14ac:dyDescent="0.15"/>
    <row r="93" spans="2:2" ht="18.75" customHeight="1" x14ac:dyDescent="0.15"/>
    <row r="94" spans="2:2" ht="18.75" customHeight="1" x14ac:dyDescent="0.15"/>
    <row r="95" spans="2:2" ht="18.75" customHeight="1" x14ac:dyDescent="0.15"/>
    <row r="96" spans="2:2"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sheetData>
  <mergeCells count="12">
    <mergeCell ref="E29:P29"/>
    <mergeCell ref="F4:K5"/>
    <mergeCell ref="E19:P19"/>
    <mergeCell ref="E20:P20"/>
    <mergeCell ref="E21:P21"/>
    <mergeCell ref="E22:P22"/>
    <mergeCell ref="E23:P23"/>
    <mergeCell ref="E24:P24"/>
    <mergeCell ref="E25:P25"/>
    <mergeCell ref="E26:P26"/>
    <mergeCell ref="E27:P27"/>
    <mergeCell ref="E28:P28"/>
  </mergeCells>
  <phoneticPr fontId="4"/>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50"/>
  <sheetViews>
    <sheetView workbookViewId="0">
      <selection activeCell="A17" sqref="A17"/>
    </sheetView>
  </sheetViews>
  <sheetFormatPr defaultRowHeight="13.5" x14ac:dyDescent="0.15"/>
  <cols>
    <col min="1" max="1" width="2.28515625" style="2" customWidth="1"/>
    <col min="2" max="2" width="8.140625" style="2" bestFit="1" customWidth="1"/>
    <col min="3" max="13" width="46.42578125" style="2" customWidth="1"/>
    <col min="14" max="16384" width="9.140625" style="2"/>
  </cols>
  <sheetData>
    <row r="1" spans="2:13" x14ac:dyDescent="0.15">
      <c r="B1" s="2" t="s">
        <v>455</v>
      </c>
    </row>
    <row r="3" spans="2:13" x14ac:dyDescent="0.15">
      <c r="B3" s="3" t="s">
        <v>434</v>
      </c>
      <c r="C3" s="3" t="s">
        <v>456</v>
      </c>
    </row>
    <row r="4" spans="2:13" x14ac:dyDescent="0.15">
      <c r="B4" s="3">
        <v>1</v>
      </c>
      <c r="C4" s="4" t="s">
        <v>333</v>
      </c>
    </row>
    <row r="5" spans="2:13" x14ac:dyDescent="0.15">
      <c r="B5" s="3">
        <v>2</v>
      </c>
      <c r="C5" s="27" t="s">
        <v>457</v>
      </c>
    </row>
    <row r="6" spans="2:13" x14ac:dyDescent="0.15">
      <c r="B6" s="26">
        <v>3</v>
      </c>
      <c r="C6" s="28" t="s">
        <v>460</v>
      </c>
    </row>
    <row r="7" spans="2:13" x14ac:dyDescent="0.15">
      <c r="B7" s="3">
        <v>4</v>
      </c>
      <c r="C7" s="28" t="s">
        <v>460</v>
      </c>
    </row>
    <row r="8" spans="2:13" x14ac:dyDescent="0.15">
      <c r="B8" s="3">
        <v>5</v>
      </c>
      <c r="C8" s="28" t="s">
        <v>460</v>
      </c>
    </row>
    <row r="10" spans="2:13" x14ac:dyDescent="0.15">
      <c r="B10" s="2" t="s">
        <v>458</v>
      </c>
    </row>
    <row r="11" spans="2:13" ht="14.25" thickBot="1" x14ac:dyDescent="0.2"/>
    <row r="12" spans="2:13" ht="19.5" customHeight="1" thickBot="1" x14ac:dyDescent="0.2">
      <c r="B12" s="5" t="s">
        <v>435</v>
      </c>
      <c r="C12" s="6" t="s">
        <v>348</v>
      </c>
      <c r="D12" s="7" t="s">
        <v>437</v>
      </c>
      <c r="E12" s="8" t="s">
        <v>363</v>
      </c>
      <c r="F12" s="9" t="s">
        <v>356</v>
      </c>
      <c r="G12" s="9" t="s">
        <v>367</v>
      </c>
      <c r="H12" s="9" t="s">
        <v>443</v>
      </c>
      <c r="I12" s="9" t="s">
        <v>369</v>
      </c>
      <c r="J12" s="9" t="s">
        <v>370</v>
      </c>
      <c r="K12" s="9" t="s">
        <v>372</v>
      </c>
      <c r="L12" s="9" t="s">
        <v>353</v>
      </c>
      <c r="M12" s="30" t="s">
        <v>460</v>
      </c>
    </row>
    <row r="13" spans="2:13" ht="14.25" x14ac:dyDescent="0.15">
      <c r="B13" s="878" t="s">
        <v>459</v>
      </c>
      <c r="C13" s="29" t="s">
        <v>460</v>
      </c>
      <c r="D13" s="10" t="s">
        <v>368</v>
      </c>
      <c r="E13" s="11" t="s">
        <v>354</v>
      </c>
      <c r="F13" s="11" t="s">
        <v>354</v>
      </c>
      <c r="G13" s="12" t="s">
        <v>461</v>
      </c>
      <c r="H13" s="12" t="s">
        <v>461</v>
      </c>
      <c r="I13" s="12" t="s">
        <v>369</v>
      </c>
      <c r="J13" s="12" t="s">
        <v>370</v>
      </c>
      <c r="K13" s="12" t="s">
        <v>372</v>
      </c>
      <c r="L13" s="10" t="s">
        <v>368</v>
      </c>
      <c r="M13" s="13"/>
    </row>
    <row r="14" spans="2:13" ht="14.25" x14ac:dyDescent="0.15">
      <c r="B14" s="878"/>
      <c r="C14" s="14" t="s">
        <v>460</v>
      </c>
      <c r="D14" s="15" t="s">
        <v>362</v>
      </c>
      <c r="E14" s="16" t="s">
        <v>368</v>
      </c>
      <c r="F14" s="16" t="s">
        <v>368</v>
      </c>
      <c r="G14" s="17" t="s">
        <v>368</v>
      </c>
      <c r="H14" s="17" t="s">
        <v>368</v>
      </c>
      <c r="I14" s="19" t="s">
        <v>460</v>
      </c>
      <c r="J14" s="19" t="s">
        <v>460</v>
      </c>
      <c r="K14" s="19" t="s">
        <v>460</v>
      </c>
      <c r="L14" s="15" t="s">
        <v>362</v>
      </c>
      <c r="M14" s="18"/>
    </row>
    <row r="15" spans="2:13" ht="14.25" x14ac:dyDescent="0.15">
      <c r="B15" s="878"/>
      <c r="C15" s="14" t="s">
        <v>460</v>
      </c>
      <c r="D15" s="19" t="s">
        <v>354</v>
      </c>
      <c r="E15" s="20" t="s">
        <v>362</v>
      </c>
      <c r="F15" s="20" t="s">
        <v>362</v>
      </c>
      <c r="G15" s="17" t="s">
        <v>362</v>
      </c>
      <c r="H15" s="17" t="s">
        <v>362</v>
      </c>
      <c r="I15" s="19" t="s">
        <v>460</v>
      </c>
      <c r="J15" s="19" t="s">
        <v>460</v>
      </c>
      <c r="K15" s="19" t="s">
        <v>460</v>
      </c>
      <c r="L15" s="19" t="s">
        <v>354</v>
      </c>
      <c r="M15" s="18"/>
    </row>
    <row r="16" spans="2:13" ht="14.25" x14ac:dyDescent="0.15">
      <c r="B16" s="878"/>
      <c r="C16" s="14" t="s">
        <v>460</v>
      </c>
      <c r="D16" s="19" t="s">
        <v>462</v>
      </c>
      <c r="E16" s="20" t="s">
        <v>463</v>
      </c>
      <c r="F16" s="20" t="s">
        <v>463</v>
      </c>
      <c r="G16" s="19" t="s">
        <v>460</v>
      </c>
      <c r="H16" s="19" t="s">
        <v>460</v>
      </c>
      <c r="I16" s="19" t="s">
        <v>460</v>
      </c>
      <c r="J16" s="19" t="s">
        <v>460</v>
      </c>
      <c r="K16" s="19" t="s">
        <v>460</v>
      </c>
      <c r="L16" s="19" t="s">
        <v>462</v>
      </c>
      <c r="M16" s="18"/>
    </row>
    <row r="17" spans="2:13" ht="14.25" x14ac:dyDescent="0.15">
      <c r="B17" s="878"/>
      <c r="C17" s="14" t="s">
        <v>460</v>
      </c>
      <c r="D17" s="19" t="s">
        <v>461</v>
      </c>
      <c r="E17" s="20" t="s">
        <v>464</v>
      </c>
      <c r="F17" s="20" t="s">
        <v>464</v>
      </c>
      <c r="G17" s="19" t="s">
        <v>460</v>
      </c>
      <c r="H17" s="19" t="s">
        <v>460</v>
      </c>
      <c r="I17" s="19" t="s">
        <v>460</v>
      </c>
      <c r="J17" s="19" t="s">
        <v>460</v>
      </c>
      <c r="K17" s="19" t="s">
        <v>460</v>
      </c>
      <c r="L17" s="19" t="s">
        <v>461</v>
      </c>
      <c r="M17" s="18"/>
    </row>
    <row r="18" spans="2:13" ht="14.25" x14ac:dyDescent="0.15">
      <c r="B18" s="878"/>
      <c r="C18" s="14" t="s">
        <v>460</v>
      </c>
      <c r="D18" s="19" t="s">
        <v>465</v>
      </c>
      <c r="E18" s="20" t="s">
        <v>466</v>
      </c>
      <c r="F18" s="20" t="s">
        <v>466</v>
      </c>
      <c r="G18" s="19" t="s">
        <v>460</v>
      </c>
      <c r="H18" s="19" t="s">
        <v>460</v>
      </c>
      <c r="I18" s="19" t="s">
        <v>460</v>
      </c>
      <c r="J18" s="19" t="s">
        <v>460</v>
      </c>
      <c r="K18" s="19" t="s">
        <v>460</v>
      </c>
      <c r="L18" s="19" t="s">
        <v>465</v>
      </c>
      <c r="M18" s="18"/>
    </row>
    <row r="19" spans="2:13" ht="14.25" x14ac:dyDescent="0.15">
      <c r="B19" s="878"/>
      <c r="C19" s="14" t="s">
        <v>460</v>
      </c>
      <c r="D19" s="19" t="s">
        <v>467</v>
      </c>
      <c r="E19" s="20" t="s">
        <v>468</v>
      </c>
      <c r="F19" s="20" t="s">
        <v>468</v>
      </c>
      <c r="G19" s="19" t="s">
        <v>460</v>
      </c>
      <c r="H19" s="19" t="s">
        <v>460</v>
      </c>
      <c r="I19" s="19" t="s">
        <v>460</v>
      </c>
      <c r="J19" s="19" t="s">
        <v>460</v>
      </c>
      <c r="K19" s="19" t="s">
        <v>460</v>
      </c>
      <c r="L19" s="19" t="s">
        <v>467</v>
      </c>
      <c r="M19" s="18"/>
    </row>
    <row r="20" spans="2:13" ht="14.25" x14ac:dyDescent="0.15">
      <c r="B20" s="878"/>
      <c r="C20" s="14" t="s">
        <v>460</v>
      </c>
      <c r="D20" s="19" t="s">
        <v>469</v>
      </c>
      <c r="E20" s="20" t="s">
        <v>470</v>
      </c>
      <c r="F20" s="20" t="s">
        <v>470</v>
      </c>
      <c r="G20" s="19" t="s">
        <v>460</v>
      </c>
      <c r="H20" s="19" t="s">
        <v>460</v>
      </c>
      <c r="I20" s="19" t="s">
        <v>460</v>
      </c>
      <c r="J20" s="19" t="s">
        <v>460</v>
      </c>
      <c r="K20" s="19" t="s">
        <v>460</v>
      </c>
      <c r="L20" s="19" t="s">
        <v>460</v>
      </c>
      <c r="M20" s="18"/>
    </row>
    <row r="21" spans="2:13" ht="14.25" x14ac:dyDescent="0.15">
      <c r="B21" s="878"/>
      <c r="C21" s="14" t="s">
        <v>460</v>
      </c>
      <c r="D21" s="19" t="s">
        <v>460</v>
      </c>
      <c r="E21" s="20" t="s">
        <v>471</v>
      </c>
      <c r="F21" s="20" t="s">
        <v>460</v>
      </c>
      <c r="G21" s="19" t="s">
        <v>460</v>
      </c>
      <c r="H21" s="19" t="s">
        <v>460</v>
      </c>
      <c r="I21" s="19" t="s">
        <v>460</v>
      </c>
      <c r="J21" s="19" t="s">
        <v>460</v>
      </c>
      <c r="K21" s="19" t="s">
        <v>460</v>
      </c>
      <c r="L21" s="19" t="s">
        <v>460</v>
      </c>
      <c r="M21" s="18"/>
    </row>
    <row r="22" spans="2:13" ht="14.25" x14ac:dyDescent="0.15">
      <c r="B22" s="878"/>
      <c r="C22" s="14" t="s">
        <v>460</v>
      </c>
      <c r="D22" s="19" t="s">
        <v>460</v>
      </c>
      <c r="E22" s="19" t="s">
        <v>460</v>
      </c>
      <c r="F22" s="19" t="s">
        <v>460</v>
      </c>
      <c r="G22" s="19" t="s">
        <v>460</v>
      </c>
      <c r="H22" s="19" t="s">
        <v>460</v>
      </c>
      <c r="I22" s="19" t="s">
        <v>460</v>
      </c>
      <c r="J22" s="19" t="s">
        <v>460</v>
      </c>
      <c r="K22" s="19" t="s">
        <v>460</v>
      </c>
      <c r="L22" s="19" t="s">
        <v>460</v>
      </c>
      <c r="M22" s="18"/>
    </row>
    <row r="23" spans="2:13" ht="14.25" x14ac:dyDescent="0.15">
      <c r="B23" s="878"/>
      <c r="C23" s="14" t="s">
        <v>460</v>
      </c>
      <c r="D23" s="19" t="s">
        <v>460</v>
      </c>
      <c r="E23" s="19" t="s">
        <v>460</v>
      </c>
      <c r="F23" s="19" t="s">
        <v>460</v>
      </c>
      <c r="G23" s="19" t="s">
        <v>460</v>
      </c>
      <c r="H23" s="19" t="s">
        <v>460</v>
      </c>
      <c r="I23" s="19" t="s">
        <v>460</v>
      </c>
      <c r="J23" s="19" t="s">
        <v>460</v>
      </c>
      <c r="K23" s="19" t="s">
        <v>460</v>
      </c>
      <c r="L23" s="19" t="s">
        <v>460</v>
      </c>
      <c r="M23" s="18"/>
    </row>
    <row r="24" spans="2:13" ht="14.25" x14ac:dyDescent="0.15">
      <c r="B24" s="878"/>
      <c r="C24" s="14" t="s">
        <v>460</v>
      </c>
      <c r="D24" s="19" t="s">
        <v>460</v>
      </c>
      <c r="E24" s="19" t="s">
        <v>460</v>
      </c>
      <c r="F24" s="19" t="s">
        <v>460</v>
      </c>
      <c r="G24" s="19" t="s">
        <v>460</v>
      </c>
      <c r="H24" s="19" t="s">
        <v>460</v>
      </c>
      <c r="I24" s="19" t="s">
        <v>460</v>
      </c>
      <c r="J24" s="19" t="s">
        <v>460</v>
      </c>
      <c r="K24" s="19" t="s">
        <v>460</v>
      </c>
      <c r="L24" s="19" t="s">
        <v>460</v>
      </c>
      <c r="M24" s="18"/>
    </row>
    <row r="25" spans="2:13" ht="15" thickBot="1" x14ac:dyDescent="0.2">
      <c r="B25" s="879"/>
      <c r="C25" s="21" t="s">
        <v>460</v>
      </c>
      <c r="D25" s="22" t="s">
        <v>460</v>
      </c>
      <c r="E25" s="22" t="s">
        <v>460</v>
      </c>
      <c r="F25" s="22" t="s">
        <v>460</v>
      </c>
      <c r="G25" s="22" t="s">
        <v>460</v>
      </c>
      <c r="H25" s="22" t="s">
        <v>460</v>
      </c>
      <c r="I25" s="22" t="s">
        <v>460</v>
      </c>
      <c r="J25" s="22" t="s">
        <v>460</v>
      </c>
      <c r="K25" s="22" t="s">
        <v>460</v>
      </c>
      <c r="L25" s="22" t="s">
        <v>460</v>
      </c>
      <c r="M25" s="23"/>
    </row>
    <row r="28" spans="2:13" x14ac:dyDescent="0.15">
      <c r="C28" s="2" t="s">
        <v>472</v>
      </c>
    </row>
    <row r="29" spans="2:13" x14ac:dyDescent="0.15">
      <c r="C29" s="2" t="s">
        <v>473</v>
      </c>
    </row>
    <row r="30" spans="2:13" x14ac:dyDescent="0.15">
      <c r="C30" s="2" t="s">
        <v>474</v>
      </c>
    </row>
    <row r="31" spans="2:13" x14ac:dyDescent="0.15">
      <c r="C31" s="2" t="s">
        <v>475</v>
      </c>
    </row>
    <row r="32" spans="2:13" x14ac:dyDescent="0.15">
      <c r="C32" s="2" t="s">
        <v>476</v>
      </c>
    </row>
    <row r="33" spans="3:3" x14ac:dyDescent="0.15">
      <c r="C33" s="2" t="s">
        <v>477</v>
      </c>
    </row>
    <row r="34" spans="3:3" x14ac:dyDescent="0.15">
      <c r="C34" s="2" t="s">
        <v>478</v>
      </c>
    </row>
    <row r="35" spans="3:3" x14ac:dyDescent="0.15">
      <c r="C35" s="2" t="s">
        <v>479</v>
      </c>
    </row>
    <row r="36" spans="3:3" x14ac:dyDescent="0.15">
      <c r="C36" s="2" t="s">
        <v>480</v>
      </c>
    </row>
    <row r="37" spans="3:3" x14ac:dyDescent="0.15">
      <c r="C37" s="2" t="s">
        <v>481</v>
      </c>
    </row>
    <row r="38" spans="3:3" x14ac:dyDescent="0.15">
      <c r="C38" s="2" t="s">
        <v>482</v>
      </c>
    </row>
    <row r="39" spans="3:3" x14ac:dyDescent="0.15">
      <c r="C39" s="2" t="s">
        <v>483</v>
      </c>
    </row>
    <row r="40" spans="3:3" x14ac:dyDescent="0.15">
      <c r="C40" s="2" t="s">
        <v>484</v>
      </c>
    </row>
    <row r="42" spans="3:3" x14ac:dyDescent="0.15">
      <c r="C42" s="2" t="s">
        <v>485</v>
      </c>
    </row>
    <row r="43" spans="3:3" x14ac:dyDescent="0.15">
      <c r="C43" s="2" t="s">
        <v>486</v>
      </c>
    </row>
    <row r="45" spans="3:3" x14ac:dyDescent="0.15">
      <c r="C45" s="2" t="s">
        <v>487</v>
      </c>
    </row>
    <row r="46" spans="3:3" x14ac:dyDescent="0.15">
      <c r="C46" s="2" t="s">
        <v>488</v>
      </c>
    </row>
    <row r="47" spans="3:3" x14ac:dyDescent="0.15">
      <c r="C47" s="2" t="s">
        <v>489</v>
      </c>
    </row>
    <row r="48" spans="3:3" x14ac:dyDescent="0.15">
      <c r="C48" s="2" t="s">
        <v>490</v>
      </c>
    </row>
    <row r="49" spans="3:3" x14ac:dyDescent="0.15">
      <c r="C49" s="2" t="s">
        <v>491</v>
      </c>
    </row>
    <row r="50" spans="3:3" x14ac:dyDescent="0.15">
      <c r="C50" s="2" t="s">
        <v>492</v>
      </c>
    </row>
  </sheetData>
  <mergeCells count="1">
    <mergeCell ref="B13:B25"/>
  </mergeCells>
  <phoneticPr fontId="4"/>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運営状況点検書</vt:lpstr>
      <vt:lpstr>勤務形態一覧表</vt:lpstr>
      <vt:lpstr>シフト記号表</vt:lpstr>
      <vt:lpstr>【記載例】勤務形態一覧表</vt:lpstr>
      <vt:lpstr>【記載例】シフト記号表（勤務時間帯）</vt:lpstr>
      <vt:lpstr>記入方法</vt:lpstr>
      <vt:lpstr>プルダウン・リスト</vt:lpstr>
      <vt:lpstr>シフト記号表!【記載例】シフト記号</vt:lpstr>
      <vt:lpstr>【記載例】シフト記号</vt:lpstr>
      <vt:lpstr>シフト記号表!【記載例】シフト記号表</vt:lpstr>
      <vt:lpstr>'【記載例】シフト記号表（勤務時間帯）'!Print_Area</vt:lpstr>
      <vt:lpstr>【記載例】勤務形態一覧表!Print_Area</vt:lpstr>
      <vt:lpstr>シフト記号表!Print_Area</vt:lpstr>
      <vt:lpstr>運営状況点検書!Print_Area</vt:lpstr>
      <vt:lpstr>記入方法!Print_Area</vt:lpstr>
      <vt:lpstr>勤務形態一覧表!Print_Area</vt:lpstr>
      <vt:lpstr>【記載例】勤務形態一覧表!Print_Titles</vt:lpstr>
      <vt:lpstr>勤務形態一覧表!Print_Titles</vt:lpstr>
      <vt:lpstr>オペレーター</vt:lpstr>
      <vt:lpstr>シフト記号表</vt:lpstr>
      <vt:lpstr>管理者</vt:lpstr>
      <vt:lpstr>計画作成責任者</vt:lpstr>
      <vt:lpstr>言語聴覚士</vt:lpstr>
      <vt:lpstr>作業療法士</vt:lpstr>
      <vt:lpstr>職種</vt:lpstr>
      <vt:lpstr>登録看護職員</vt:lpstr>
      <vt:lpstr>訪問介護員_随時</vt:lpstr>
      <vt:lpstr>訪問介護員_定期</vt:lpstr>
      <vt:lpstr>訪問看護員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デジタルイノベーション課</dc:creator>
  <cp:lastModifiedBy>デジタルイノベーション課</cp:lastModifiedBy>
  <cp:lastPrinted>2026-01-28T00:53:46Z</cp:lastPrinted>
  <dcterms:created xsi:type="dcterms:W3CDTF">2008-06-06T11:29:08Z</dcterms:created>
  <dcterms:modified xsi:type="dcterms:W3CDTF">2026-01-28T00:55:15Z</dcterms:modified>
</cp:coreProperties>
</file>